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ontrol Interno\Auditoria\Contraloria Dptal Ptyo\Vigencia 2016\Avance Plan de Mejoramiento Cuenta Fiscal-16\"/>
    </mc:Choice>
  </mc:AlternateContent>
  <bookViews>
    <workbookView xWindow="0" yWindow="0" windowWidth="15735" windowHeight="12300" activeTab="1"/>
  </bookViews>
  <sheets>
    <sheet name="Plan de Mejoramiento (F1)" sheetId="6" r:id="rId1"/>
    <sheet name="Avance Plan de Mejoramiento 1" sheetId="4" r:id="rId2"/>
  </sheets>
  <calcPr calcId="162913"/>
</workbook>
</file>

<file path=xl/calcChain.xml><?xml version="1.0" encoding="utf-8"?>
<calcChain xmlns="http://schemas.openxmlformats.org/spreadsheetml/2006/main">
  <c r="Q15" i="4" l="1"/>
  <c r="P15" i="4"/>
  <c r="S35" i="4"/>
  <c r="P16" i="4" l="1"/>
  <c r="Q16" i="4"/>
  <c r="P17" i="4"/>
  <c r="Q17" i="4"/>
  <c r="P18" i="4"/>
  <c r="Q18" i="4"/>
  <c r="P19" i="4"/>
  <c r="Q19" i="4"/>
  <c r="P20" i="4"/>
  <c r="Q20" i="4"/>
  <c r="P21" i="4"/>
  <c r="Q21" i="4"/>
  <c r="P22" i="4"/>
  <c r="Q22" i="4"/>
  <c r="P23" i="4"/>
  <c r="Q23" i="4"/>
  <c r="O24" i="4"/>
  <c r="P24" i="4"/>
  <c r="Q24" i="4"/>
  <c r="Q25" i="4"/>
  <c r="N16" i="4"/>
  <c r="O16" i="4" s="1"/>
  <c r="N17" i="4"/>
  <c r="O17" i="4" s="1"/>
  <c r="N18" i="4"/>
  <c r="O18" i="4" s="1"/>
  <c r="N19" i="4"/>
  <c r="O19" i="4" s="1"/>
  <c r="N20" i="4"/>
  <c r="O20" i="4" s="1"/>
  <c r="N21" i="4"/>
  <c r="O21" i="4" s="1"/>
  <c r="N22" i="4"/>
  <c r="O22" i="4" s="1"/>
  <c r="N23" i="4"/>
  <c r="O23" i="4" s="1"/>
  <c r="N24" i="4"/>
  <c r="N25" i="4"/>
  <c r="O25" i="4" s="1"/>
  <c r="P25" i="4" s="1"/>
  <c r="L16" i="4"/>
  <c r="L17" i="4"/>
  <c r="L18" i="4"/>
  <c r="L19" i="4"/>
  <c r="L20" i="4"/>
  <c r="L21" i="4"/>
  <c r="L22" i="4"/>
  <c r="L23" i="4"/>
  <c r="L24" i="4"/>
  <c r="L25" i="4"/>
  <c r="L14" i="4" l="1"/>
  <c r="Q14" i="4"/>
  <c r="N14" i="4"/>
  <c r="O14" i="4" s="1"/>
  <c r="P14" i="4" s="1"/>
  <c r="L15" i="4"/>
  <c r="N15" i="4"/>
  <c r="O15" i="4" l="1"/>
  <c r="Q26" i="4"/>
  <c r="S33" i="4" s="1"/>
  <c r="S34" i="4"/>
  <c r="O26" i="4"/>
  <c r="S36" i="4" s="1"/>
</calcChain>
</file>

<file path=xl/comments1.xml><?xml version="1.0" encoding="utf-8"?>
<comments xmlns="http://schemas.openxmlformats.org/spreadsheetml/2006/main">
  <authors>
    <author>laquijano</author>
  </authors>
  <commentList>
    <comment ref="A12" authorId="0" shape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E12" authorId="0" shape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F12" authorId="0" shape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G12" authorId="0" shapeId="0">
      <text>
        <r>
          <rPr>
            <b/>
            <sz val="8"/>
            <color indexed="81"/>
            <rFont val="Tahoma"/>
            <family val="2"/>
          </rPr>
          <t>Pasos cuantificables que permitan medir el avance y cumplimiento de la acción de mejoramiento.
Sepueden incluir tantas filas como metas sean necesarios.</t>
        </r>
      </text>
    </comment>
    <comment ref="H12" authorId="0" shapeId="0">
      <text>
        <r>
          <rPr>
            <b/>
            <sz val="8"/>
            <color indexed="81"/>
            <rFont val="Tahoma"/>
            <family val="2"/>
          </rPr>
          <t xml:space="preserve">Nombre de la unidad de medida que se  utiliza para medir el grado de avance de la meta (unidades o porcentaje) y definición
 de la actividad a realizar   
</t>
        </r>
      </text>
    </comment>
    <comment ref="I12" authorId="0" shapeId="0">
      <text>
        <r>
          <rPr>
            <b/>
            <sz val="8"/>
            <color indexed="81"/>
            <rFont val="Tahoma"/>
            <family val="2"/>
          </rPr>
          <t xml:space="preserve">Volumen o tamaño de la meta, establecido en unidades o porcentajes. 
</t>
        </r>
      </text>
    </comment>
    <comment ref="J12" authorId="0" shapeId="0">
      <text>
        <r>
          <rPr>
            <b/>
            <sz val="8"/>
            <color indexed="81"/>
            <rFont val="Tahoma"/>
            <family val="2"/>
          </rPr>
          <t xml:space="preserve">Fecha programada para la iniciación de cada meta </t>
        </r>
        <r>
          <rPr>
            <sz val="8"/>
            <color indexed="81"/>
            <rFont val="Tahoma"/>
            <family val="2"/>
          </rPr>
          <t xml:space="preserve">
</t>
        </r>
      </text>
    </comment>
    <comment ref="K12" authorId="0" shapeId="0">
      <text>
        <r>
          <rPr>
            <b/>
            <sz val="8"/>
            <color indexed="81"/>
            <rFont val="Tahoma"/>
            <family val="2"/>
          </rPr>
          <t xml:space="preserve">Fecha programada para la terminación de cada meta </t>
        </r>
      </text>
    </comment>
    <comment ref="L12" authorId="0" shapeId="0">
      <text>
        <r>
          <rPr>
            <b/>
            <sz val="8"/>
            <color indexed="81"/>
            <rFont val="Tahoma"/>
            <family val="2"/>
          </rPr>
          <t xml:space="preserve">La hoja calcula automáticamente el plazo de duración de la acción de mejoramiento teniendo en cuenta las fechas de incio y terminación de la meta.
</t>
        </r>
      </text>
    </comment>
  </commentList>
</comments>
</file>

<file path=xl/comments2.xml><?xml version="1.0" encoding="utf-8"?>
<comments xmlns="http://schemas.openxmlformats.org/spreadsheetml/2006/main">
  <authors>
    <author>jmzambrano</author>
    <author>laquijano</author>
  </authors>
  <commentList>
    <comment ref="R10" authorId="0" shapeId="0">
      <text>
        <r>
          <rPr>
            <b/>
            <sz val="8"/>
            <color indexed="81"/>
            <rFont val="Tahoma"/>
            <family val="2"/>
          </rPr>
          <t>Fecha (dia-mes-año) de subscripción del plan de Mejoramiento.</t>
        </r>
      </text>
    </comment>
    <comment ref="R11" authorId="0" shapeId="0">
      <text>
        <r>
          <rPr>
            <b/>
            <sz val="8"/>
            <color indexed="81"/>
            <rFont val="Tahoma"/>
            <family val="2"/>
          </rPr>
          <t>Fecha (dia-mes-año) de evaluación 
del plan de mejoramiento.</t>
        </r>
      </text>
    </comment>
    <comment ref="A12" authorId="1" shapeId="0">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E12" authorId="1" shapeId="0">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F12" authorId="1" shape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G12" authorId="1" shapeId="0">
      <text>
        <r>
          <rPr>
            <b/>
            <sz val="8"/>
            <color indexed="81"/>
            <rFont val="Tahoma"/>
            <family val="2"/>
          </rPr>
          <t>Pasos cuantificables que permitan medir el avance y cumplimiento de la acción de mejoramiento.
Sepueden incluir tantas filas como metas sean necesarios.</t>
        </r>
      </text>
    </comment>
    <comment ref="H12" authorId="1" shapeId="0">
      <text>
        <r>
          <rPr>
            <b/>
            <sz val="8"/>
            <color indexed="81"/>
            <rFont val="Tahoma"/>
            <family val="2"/>
          </rPr>
          <t xml:space="preserve">Nombre de la unidad de medida que se  utiliza para medir el grado de avance de la meta (unidades o porcentaje) y definición
 de la actividad a realizar   
</t>
        </r>
      </text>
    </comment>
    <comment ref="I12" authorId="1" shapeId="0">
      <text>
        <r>
          <rPr>
            <b/>
            <sz val="8"/>
            <color indexed="81"/>
            <rFont val="Tahoma"/>
            <family val="2"/>
          </rPr>
          <t xml:space="preserve">Volumen o tamaño de la meta, establecido en unidades o porcentajes. 
</t>
        </r>
      </text>
    </comment>
    <comment ref="J12" authorId="1" shapeId="0">
      <text>
        <r>
          <rPr>
            <b/>
            <sz val="8"/>
            <color indexed="81"/>
            <rFont val="Tahoma"/>
            <family val="2"/>
          </rPr>
          <t xml:space="preserve">Fecha programada para la iniciación de cada meta </t>
        </r>
        <r>
          <rPr>
            <sz val="8"/>
            <color indexed="81"/>
            <rFont val="Tahoma"/>
            <family val="2"/>
          </rPr>
          <t xml:space="preserve">
</t>
        </r>
      </text>
    </comment>
    <comment ref="K12" authorId="1" shapeId="0">
      <text>
        <r>
          <rPr>
            <b/>
            <sz val="8"/>
            <color indexed="81"/>
            <rFont val="Tahoma"/>
            <family val="2"/>
          </rPr>
          <t xml:space="preserve">Fecha programada para la terminación de cada meta </t>
        </r>
      </text>
    </comment>
    <comment ref="L12" authorId="1" shapeId="0">
      <text>
        <r>
          <rPr>
            <b/>
            <sz val="8"/>
            <color indexed="81"/>
            <rFont val="Tahoma"/>
            <family val="2"/>
          </rPr>
          <t xml:space="preserve">La hoja calcula automáticamente el plazo de duración de la acción de mejoramiento teniendo en cuenta las fechas de incio y terminación de la meta.
</t>
        </r>
      </text>
    </comment>
    <comment ref="M12" authorId="1" shapeId="0">
      <text>
        <r>
          <rPr>
            <b/>
            <sz val="8"/>
            <color indexed="81"/>
            <rFont val="Tahoma"/>
            <family val="2"/>
          </rPr>
          <t xml:space="preserve">Se consigna el numero de unidades ejecutadas por cada una de las metas 
</t>
        </r>
      </text>
    </comment>
    <comment ref="N12" authorId="1" shapeId="0">
      <text>
        <r>
          <rPr>
            <sz val="8"/>
            <color indexed="81"/>
            <rFont val="Tahoma"/>
            <family val="2"/>
          </rPr>
          <t>Calcula el avance porcentual de la meta  dividiendo la ejecución informada en la columna K sobre la columna G</t>
        </r>
        <r>
          <rPr>
            <sz val="8"/>
            <color indexed="81"/>
            <rFont val="Tahoma"/>
            <family val="2"/>
          </rPr>
          <t xml:space="preserve">
</t>
        </r>
      </text>
    </comment>
  </commentList>
</comments>
</file>

<file path=xl/sharedStrings.xml><?xml version="1.0" encoding="utf-8"?>
<sst xmlns="http://schemas.openxmlformats.org/spreadsheetml/2006/main" count="253" uniqueCount="113">
  <si>
    <t>Objetivo</t>
  </si>
  <si>
    <t>Fecha iniciación Metas</t>
  </si>
  <si>
    <t>Fecha terminación Metas</t>
  </si>
  <si>
    <t>Descripción de las Metas</t>
  </si>
  <si>
    <t xml:space="preserve">Porcentaje de Avance fisico de ejecución de las metas  </t>
  </si>
  <si>
    <t xml:space="preserve">Avance físico de ejecución de las metas  </t>
  </si>
  <si>
    <t xml:space="preserve">Plazo en semanas de las Meta </t>
  </si>
  <si>
    <t>Puntaje  Logrado  por las metas metas  (Poi)</t>
  </si>
  <si>
    <t xml:space="preserve">Puntaje Logrado por las metas  Vencidas (POMVi)  </t>
  </si>
  <si>
    <t>Puntaje atribuido metas vencidas</t>
  </si>
  <si>
    <t xml:space="preserve">Numero consecutivo del hallazgo </t>
  </si>
  <si>
    <t xml:space="preserve">Columnas de calculo automático </t>
  </si>
  <si>
    <t xml:space="preserve">Celda con formato fecha: Día Mes Año </t>
  </si>
  <si>
    <t xml:space="preserve">Convenciones: </t>
  </si>
  <si>
    <t>Causa del hallazgo</t>
  </si>
  <si>
    <t>Efecto del hallazgo</t>
  </si>
  <si>
    <t>Acción de mejoramiento</t>
  </si>
  <si>
    <t>TOTALES</t>
  </si>
  <si>
    <t xml:space="preserve">SI </t>
  </si>
  <si>
    <t>NO</t>
  </si>
  <si>
    <t>Fecha de Evaluación:</t>
  </si>
  <si>
    <t>Fila de Totales</t>
  </si>
  <si>
    <t>Evaluación del Plan de Mejoramiento</t>
  </si>
  <si>
    <t>Puntajes base de Evaluación:</t>
  </si>
  <si>
    <t>Puntaje base de evalaluación de cumplimiento</t>
  </si>
  <si>
    <t>Puntaje base de evaluación de avance</t>
  </si>
  <si>
    <t>Cumplimiento del Plan de Mejoramiento</t>
  </si>
  <si>
    <t>Avance del plan de Mejoramiento</t>
  </si>
  <si>
    <t>PBEC</t>
  </si>
  <si>
    <t>PBEA</t>
  </si>
  <si>
    <t>Unidad de Medida de la Meta</t>
  </si>
  <si>
    <t>Denominación de la Unidad de medida de la Meta</t>
  </si>
  <si>
    <t>FORMATO No 2</t>
  </si>
  <si>
    <t>Efectividad de la acción</t>
  </si>
  <si>
    <t>FORMATO No 1</t>
  </si>
  <si>
    <t xml:space="preserve">SUSCRIPCION PLAN DE MEJORAMIENTO </t>
  </si>
  <si>
    <t xml:space="preserve">Informe presentado a la Contraloría General del Departamento del Putumayo </t>
  </si>
  <si>
    <t>Informacion suministrada en el informe de la CGDP</t>
  </si>
  <si>
    <t>Area responsable</t>
  </si>
  <si>
    <t xml:space="preserve">AVANCE PLAN DE MEJORAMIENTO </t>
  </si>
  <si>
    <t xml:space="preserve">Informacion suministrada en el informe de la CG-DP </t>
  </si>
  <si>
    <t>Para cualquier duda o aclaración puede dirigirse al siguiente correo: contraloriagen.gov.co</t>
  </si>
  <si>
    <r>
      <t>Descripción hallazgo (</t>
    </r>
    <r>
      <rPr>
        <sz val="12"/>
        <rFont val="Arial"/>
        <family val="2"/>
      </rPr>
      <t>No mas de 50 palabras</t>
    </r>
    <r>
      <rPr>
        <b/>
        <sz val="12"/>
        <rFont val="Arial"/>
        <family val="2"/>
      </rPr>
      <t xml:space="preserve">) </t>
    </r>
  </si>
  <si>
    <t>Según las notas específicas de los estados financieros, la cuenta 147083-0tros intereses, se encuentra pendiente por depurar en el valor de 29.930, lo que permite evidenciar que los valores reflejados en el balance general a 31 de diciembre de 2016, no corresponden a valores reales. Lo anterior genera un hallazgo administrativo.</t>
  </si>
  <si>
    <t>Según las notas específicas de los estados financieros, la cuenta 147509-Prestación de servicios, se encuentra pendiente por depurar en el valor de 105.479, lo que permite evidenciar que los valores reflejados en el balance general a 31 de diciembre de 2016, no corresponden a valores reales. Lo anterior genera un hallazgo administrativo.</t>
  </si>
  <si>
    <t>Según las notas específicas de los estados financieros, la cuenta 164501-Pianta de generación , se encuentra pendiente por depurar en el valor de 21 .734, lo que permite evidenciar que los valores reflejados en el balance general a 31 de diciembre de 2016, no corresponden a valores reales. Lo anterior genera un hallazgo administrativo.</t>
  </si>
  <si>
    <t>Según las notas específicas de los estados financieros, la cuenta 16.55.05-Equipo de Música, se encuentra pendiente por depurar en el valor de 39.556, lo que permite evidenciar que los valores reflejados en el balance general a 31 de diciembre de 2016, no corresponden a valores reales. Lo anterior genera un hallazgo administrativo.</t>
  </si>
  <si>
    <t>Según las notas específicas de los estados financieros, las cuentas 165509-Equipo de enseñanza, la cuenta 165511- Herramientas y accesorios, la cuenta 1655-12, equipo de audiovisual, la cuenta 165523 equipo de aseo, la cuenta 166001 equipo de investigación, la cuenta 166002-equipo de laboratorio, la cuenta 166003-equipo de urgencias la cuenta 166501- muebles y enseres, la cuenta 166502- equipo y máquina de oficina, la cuenta 1670 equipo de comunicación , la cuenta 167002-equipo de computación, la cuenta 167502- terrestre , se encuentran pendiente por depurar en el valor de $2.598.100 miles, lo que permite evidenciar que los valores reflejados en el balance general a 31 de diciembre de 2016, no corresponden a valores reales. Lo anterior genera un hallazgo administrativo.</t>
  </si>
  <si>
    <t xml:space="preserve">Según las notas específicas de los estados financieros, la cuenta 2401 02-proyectos de inversión y la cuenta 242513-saldos a favor de beneficiarios, la cuenta 242523-fondos de empleados, la cuenta 242529-cheques no cobrados o por reclamar, la cuenta 242552- honorarios, la cuenta 242590-otros acreedores, se encuentran pendientes por depurar en el valor de$26.456 miles , lo que permite evidenciar que los valores reflejados en el balance general a 31 de diciembre de 2016, no corresponden a valores reales . Lo anterior genera un hallazgo administrativo </t>
  </si>
  <si>
    <t xml:space="preserve">En la elaboración de los próximos informes se tendrá una mayor organización en el diligenciamiento de los formatos y se realizara una verificación antes de su envió. </t>
  </si>
  <si>
    <t>Suministrar información completa y oportuna.</t>
  </si>
  <si>
    <t>Verificar la información registrada en los informes enviados a  los entes de control.</t>
  </si>
  <si>
    <t>Realizar la depuracion del saldo de la cuenta 142090 -Otros avances y anticipos</t>
  </si>
  <si>
    <t>Porcentaje</t>
  </si>
  <si>
    <t>Realizar la depuracion del saldo de la cuenta 147083 -Otros intereses</t>
  </si>
  <si>
    <t>Reflejar en los estados financieros el valor real de Ia cuenta 142090- Otros Avances y  Anticipos</t>
  </si>
  <si>
    <t>Depurar los valores registrados en la cuenta 142090 -- Otros Avances y  Anticipos</t>
  </si>
  <si>
    <t>Realizar la depuracion del saldo de la cuenta 147509 -Prestación de Servicios</t>
  </si>
  <si>
    <t>Realizar la depuracion del saldo de la cuenta 161590 -Otras construcción en Curso</t>
  </si>
  <si>
    <t>Reflejar en los estados financieros el valor real de Ia cuenta 147083- Otros intereses</t>
  </si>
  <si>
    <t>Depurar los valores registrados en la cuenta 147083 -- Otros intereses</t>
  </si>
  <si>
    <t>Reflejar en los estados financieros el valor real de Ia cuenta 147509- Prestación de Servicios</t>
  </si>
  <si>
    <t>Depurar los valores registrados en la cuenta 147509 -Prestación de Servicios</t>
  </si>
  <si>
    <t>Reflejar en los estados financieros el valor real de Ia cuenta 161590- Otras construcción en Curso</t>
  </si>
  <si>
    <t>Depurar los valores registrados en la cuenta 161590 -Otras construcción en Curso</t>
  </si>
  <si>
    <t>Realizar la depuracion del saldo de la cuenta 164501 -Planta de Generación</t>
  </si>
  <si>
    <t>Reflejar en los estados financieros el valor real de Ia cuenta 164501- Planta de Generación</t>
  </si>
  <si>
    <t>Depurar los valores registrados en la cuenta 164501 -Planta de Generación</t>
  </si>
  <si>
    <t>Realizar la depuracion del saldo de la cuenta 165505 -Equipo de Música</t>
  </si>
  <si>
    <t>Reflejar en los estados financieros el valor real de Ia cuenta 165505- Equipo de Música</t>
  </si>
  <si>
    <t>Depurar los valores registrados en la cuenta 165505 -Equipo de Música</t>
  </si>
  <si>
    <t>Realizar la depuración del saldo de las cuentas cuentas 165509-Equipo de enseñanza, la cuenta 165511- Herramientas y accesorios, la cuenta 1655-12, equipo de audiovisual, la cuenta 165523 equipo de aseo, la cuenta 166001 equipo de investigación, la cuenta 166002-equipo de laboratorio, la cuenta 166003-equipo de urgencias la cuenta 166501- muebles y enseres, la cuenta 166502- equipo y máquina de oficina, la cuenta 1670 equipo de comunicación , la cuenta 167002-equipo de computación, la cuenta 167502- terrestre</t>
  </si>
  <si>
    <t>Reflejar en los Estados Financieros el valor real de las cuentas  165509-Equipo de enseñanza, la cuenta 165511- Herramientas y accesorios, la cuenta 1655-12, equipo de audiovisual, la cuenta 165523 equipo de aseo, la cuenta 166001 equipo de investigación, la cuenta 166002-equipo de laboratorio, la cuenta 166003-equipo de urgencias la cuenta 166501- muebles y enseres, la cuenta 166502- equipo y máquina de oficina, la cuenta 1670 equipo de comunicación , la cuenta 167002-equipo de computación, la cuenta 167502- terrestre</t>
  </si>
  <si>
    <t>Depurar los valores registrados en las  cuentas  165509-Equipo de enseñanza, la cuenta 165511- Herramientas y accesorios, la cuenta 1655-12, equipo de audiovisual, la cuenta 165523 equipo de aseo, la cuenta 166001 equipo de investigación, la cuenta 166002-equipo de laboratorio, la cuenta 166003-equipo de urgencias la cuenta 166501- muebles y enseres, la cuenta 166502- equipo y máquina de oficina, la cuenta 1670 equipo de comunicación , la cuenta 167002-equipo de computación, la cuenta 167502- terrestre</t>
  </si>
  <si>
    <t xml:space="preserve">Realizar la depuración, la cuenta 240102-proyectos de inversión y la cuenta 242513-saldos a favor de beneficiarios, la cuenta 242523-fondos de empleados, la cuenta 242529-cheques no cobrados o por reclamar, la cuenta 242552- honorarios, la cuenta 242590-otros acreedores </t>
  </si>
  <si>
    <t xml:space="preserve">Reflejar en los Estados Financieros el valor real , la cuenta 240102-proyectos de inversión y la cuenta 242513-saldos a favor de beneficiarios, la cuenta 242523-fondos de empleados, la cuenta 242529-cheques no cobrados o por reclamar, la cuenta 242552- honorarios, la cuenta 242590-otros acreedores </t>
  </si>
  <si>
    <t xml:space="preserve">Depurar Reflejar en los Estados Financieros el valor real , la cuenta 240102-proyectos de inversión y la cuenta 242513-saldos a favor de beneficiarios, la cuenta 242523-fondos de empleados, la cuenta 242529-cheques no cobrados o por reclamar, la cuenta 242552- honorarios, la cuenta 242590-otros acreedores </t>
  </si>
  <si>
    <r>
      <t>Descripción hallazgo (</t>
    </r>
    <r>
      <rPr>
        <sz val="11"/>
        <rFont val="Calibri"/>
        <family val="2"/>
        <scheme val="minor"/>
      </rPr>
      <t>No mas de 50 palabras</t>
    </r>
    <r>
      <rPr>
        <b/>
        <sz val="11"/>
        <rFont val="Calibri"/>
        <family val="2"/>
        <scheme val="minor"/>
      </rPr>
      <t xml:space="preserve">) </t>
    </r>
  </si>
  <si>
    <t>Realizar la cancelación de las cuentas en Bancos que se encuentran inactivas</t>
  </si>
  <si>
    <t>Reflejar en los estados financieros las cuentas bancarias con movimientos</t>
  </si>
  <si>
    <t xml:space="preserve">Cancelar las Cuentas descritas en el Hallazgo 1 </t>
  </si>
  <si>
    <t>Tesorería</t>
  </si>
  <si>
    <t>Presupuesto</t>
  </si>
  <si>
    <t>Contratación</t>
  </si>
  <si>
    <t>Las cuentas que se relacionan en la tabla anterior, permanecieron sin movimiento en la vigencia anterior, lo que permite evidenciar que la entidad no ha realizado gestión para realizar las respectivas cancelaciones y que genera un desgaste administrativo. Lo anterior genera hallazgo administrativo .</t>
  </si>
  <si>
    <r>
      <t xml:space="preserve">Entidad: </t>
    </r>
    <r>
      <rPr>
        <sz val="11"/>
        <rFont val="Calibri"/>
        <family val="2"/>
        <scheme val="minor"/>
      </rPr>
      <t>INSTITUTO TECNOLOGICO DEL PUTUMAYO</t>
    </r>
  </si>
  <si>
    <r>
      <t xml:space="preserve">Representante Legal:  </t>
    </r>
    <r>
      <rPr>
        <sz val="11"/>
        <rFont val="Calibri"/>
        <family val="2"/>
        <scheme val="minor"/>
      </rPr>
      <t>MARISOL GONZALEZ OSSA</t>
    </r>
  </si>
  <si>
    <r>
      <t xml:space="preserve">NIT: </t>
    </r>
    <r>
      <rPr>
        <sz val="11"/>
        <rFont val="Calibri"/>
        <family val="2"/>
        <scheme val="minor"/>
      </rPr>
      <t>800247940-1</t>
    </r>
  </si>
  <si>
    <r>
      <t xml:space="preserve">Modalidad de Auditoría: </t>
    </r>
    <r>
      <rPr>
        <sz val="11"/>
        <rFont val="Calibri"/>
        <family val="2"/>
        <scheme val="minor"/>
      </rPr>
      <t>REVISION DE CUENTA</t>
    </r>
  </si>
  <si>
    <r>
      <t xml:space="preserve">Perídodos Fiscales que cubre: </t>
    </r>
    <r>
      <rPr>
        <sz val="11"/>
        <rFont val="Calibri"/>
        <family val="2"/>
        <scheme val="minor"/>
      </rPr>
      <t>2016</t>
    </r>
  </si>
  <si>
    <t>Según las notas específicas de los estados financieros, la cuenta 142090 se encuentra pendiente por depurar en el valor de 1.291, lo que permite evidenciar que los valores reflejados en el balance general a 31 de diciembre de 2016, no corresponden a valores reales. Lo anterior genera hallazgo administrativo.</t>
  </si>
  <si>
    <t>Según las notas específicas de los estados financieros, la cuenta 161590-0TRAS CONSTUCCION EN CURSO, se encuentra pendiente por depurar en el valor de 16.618, lo que permite evidenciar que los valores reflejados en el balance general a 31 de diciembre de 2016, no corresponden a valores reales. Lo anterior genera un hallazgo administrativo.</t>
  </si>
  <si>
    <t>Contabilidad</t>
  </si>
  <si>
    <t>Informacion no corresponda a valores reales</t>
  </si>
  <si>
    <t>El formato F07 -Ejecución de gastos difiere con las ejecuciones anexas debidamente firmadas, en el valor de $5.496.428 miles de pesos. Lo anterior genera un hallazgo administrativo</t>
  </si>
  <si>
    <t>Se presentó error en la digitación del formato FO7, generando que los compromisos presupuestales que muestra el formato FO7-Ejecución de gastos, superen el valor del presupuesto definitivo de gastos en $2.273.828. Lo anterior genera un hallazgo administrativo</t>
  </si>
  <si>
    <t>El Instituto Tecnológico del Putumayo rindió el formato F13 con deficiencias. Lo que configura un hallazgo administrativo .</t>
  </si>
  <si>
    <t>Reportes con inconsistencias</t>
  </si>
  <si>
    <t>La no realizacion permanente del proceso de depuracion contable</t>
  </si>
  <si>
    <t>Falta de aplicación de pruebas de verificacion y validacion de la informacion a reportar</t>
  </si>
  <si>
    <r>
      <t xml:space="preserve">Fecha de Suscripción: </t>
    </r>
    <r>
      <rPr>
        <sz val="11"/>
        <rFont val="Calibri"/>
        <family val="2"/>
        <scheme val="minor"/>
      </rPr>
      <t>26 de Enero de 2018</t>
    </r>
  </si>
  <si>
    <t>Según las notas específicas de los estados financieros, la cuenta 164501-Planta de generación , se encuentra pendiente por depurar en el valor de 21 .734, lo que permite evidenciar que los valores reflejados en el balance general a 31 de diciembre de 2016, no corresponden a valores reales. Lo anterior genera un hallazgo administrativo.</t>
  </si>
  <si>
    <t>Según las notas específicas de los estados financieros, la cuenta 165505-Equipo de Música, se encuentra pendiente por depurar en el valor de 39.556, lo que permite evidenciar que los valores reflejados en el balance general a 31 de diciembre de 2016, no corresponden a valores reales. Lo anterior genera un hallazgo administrativo.</t>
  </si>
  <si>
    <t>Según las notas específicas de los estados financieros, las cuentas 165509-Equipo de enseñanza, la cuenta 165511- Herramientas y accesorios, la cuenta 165512, equipo de audiovisual, la cuenta 165523 equipo de aseo, la cuenta 166001 equipo de investigación, la cuenta 166002-equipo de laboratorio, la cuenta 166003-equipo de urgencias la cuenta 166501- muebles y enseres, la cuenta 166502- equipo y máquina de oficina, la cuenta 1670 equipo de comunicación , la cuenta 167002-equipo de computación, la cuenta 167502- terrestre , se encuentran pendiente por depurar en el valor de $2.598.100 miles, lo que permite evidenciar que los valores reflejados en el balance general a 31 de diciembre de 2016, no corresponden a valores reales. Lo anterior genera un hallazgo administrativo.</t>
  </si>
  <si>
    <t xml:space="preserve">Según las notas específicas de los estados financieros, la cuenta 240102-proyectos de inversión y la cuenta 242513-saldos a favor de beneficiarios, la cuenta 242523-fondos de empleados, la cuenta 242529-cheques no cobrados o por reclamar, la cuenta 242552- honorarios, la cuenta 242590-otros acreedores, se encuentran pendientes por depurar en el valor de$26.456 miles , lo que permite evidenciar que los valores reflejados en el balance general a 31 de diciembre de 2016, no corresponden a valores reales . Lo anterior genera un hallazgo administrativo </t>
  </si>
  <si>
    <t>CPM=POMMVi/PBEC</t>
  </si>
  <si>
    <t>AP = POMi /PBEA</t>
  </si>
  <si>
    <r>
      <t xml:space="preserve">Entidad: </t>
    </r>
    <r>
      <rPr>
        <sz val="11"/>
        <rFont val="Calibri"/>
        <family val="2"/>
      </rPr>
      <t>INSTITUTO TECNOLOGICO DEL PUTUMAYO</t>
    </r>
  </si>
  <si>
    <r>
      <t xml:space="preserve">Representante Legal:  </t>
    </r>
    <r>
      <rPr>
        <sz val="11"/>
        <rFont val="Calibri"/>
        <family val="2"/>
      </rPr>
      <t>MARISOL GONZALEZ OSSA</t>
    </r>
  </si>
  <si>
    <r>
      <t xml:space="preserve">Perídodos fiscales que cubre: </t>
    </r>
    <r>
      <rPr>
        <sz val="11"/>
        <rFont val="Calibri"/>
        <family val="2"/>
      </rPr>
      <t>2016</t>
    </r>
  </si>
  <si>
    <r>
      <t xml:space="preserve">Modalidad de Auditoría: </t>
    </r>
    <r>
      <rPr>
        <sz val="11"/>
        <rFont val="Calibri"/>
        <family val="2"/>
      </rPr>
      <t>REVISION DE CUENTA</t>
    </r>
  </si>
  <si>
    <r>
      <t xml:space="preserve">Fecha de Suscripción: </t>
    </r>
    <r>
      <rPr>
        <sz val="11"/>
        <rFont val="Calibri"/>
        <family val="2"/>
      </rPr>
      <t>01 Enero de 2018</t>
    </r>
  </si>
  <si>
    <r>
      <t xml:space="preserve">NIT: </t>
    </r>
    <r>
      <rPr>
        <sz val="11"/>
        <rFont val="Calibri"/>
        <family val="2"/>
      </rPr>
      <t>800.247.940-1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</si>
</sst>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Red]0"/>
  </numFmts>
  <fonts count="16" x14ac:knownFonts="1">
    <font>
      <sz val="10"/>
      <name val="Arial"/>
    </font>
    <font>
      <b/>
      <sz val="11"/>
      <name val="Arial"/>
      <family val="2"/>
    </font>
    <font>
      <b/>
      <sz val="11"/>
      <name val="Arial"/>
      <family val="2"/>
    </font>
    <font>
      <sz val="8"/>
      <color indexed="81"/>
      <name val="Tahoma"/>
      <family val="2"/>
    </font>
    <font>
      <b/>
      <sz val="8"/>
      <color indexed="81"/>
      <name val="Tahoma"/>
      <family val="2"/>
    </font>
    <font>
      <b/>
      <sz val="11"/>
      <color indexed="10"/>
      <name val="Arial"/>
      <family val="2"/>
    </font>
    <font>
      <sz val="8"/>
      <name val="Arial"/>
      <family val="2"/>
    </font>
    <font>
      <b/>
      <sz val="12"/>
      <name val="Arial"/>
      <family val="2"/>
    </font>
    <font>
      <sz val="12"/>
      <name val="Arial"/>
      <family val="2"/>
    </font>
    <font>
      <b/>
      <sz val="11"/>
      <name val="Calibri"/>
      <family val="2"/>
      <scheme val="minor"/>
    </font>
    <font>
      <sz val="11"/>
      <name val="Calibri"/>
      <family val="2"/>
      <scheme val="minor"/>
    </font>
    <font>
      <sz val="11"/>
      <color rgb="FFFF0000"/>
      <name val="Calibri"/>
      <family val="2"/>
      <scheme val="minor"/>
    </font>
    <font>
      <sz val="10"/>
      <name val="Arial"/>
    </font>
    <font>
      <b/>
      <sz val="11"/>
      <name val="Calibri"/>
      <family val="2"/>
    </font>
    <font>
      <sz val="11"/>
      <name val="Calibri"/>
      <family val="2"/>
    </font>
    <font>
      <sz val="10"/>
      <name val="Calibri"/>
      <family val="2"/>
    </font>
  </fonts>
  <fills count="10">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3" fontId="12" fillId="0" borderId="0" applyFont="0" applyFill="0" applyBorder="0" applyAlignment="0" applyProtection="0"/>
  </cellStyleXfs>
  <cellXfs count="125">
    <xf numFmtId="0" fontId="0" fillId="0" borderId="0" xfId="0"/>
    <xf numFmtId="0" fontId="0" fillId="0" borderId="0" xfId="0" applyBorder="1"/>
    <xf numFmtId="0" fontId="0" fillId="2" borderId="0" xfId="0" applyFill="1" applyBorder="1"/>
    <xf numFmtId="0" fontId="0" fillId="2" borderId="1" xfId="0" applyFill="1" applyBorder="1"/>
    <xf numFmtId="0" fontId="8" fillId="4" borderId="7" xfId="0" applyFont="1" applyFill="1" applyBorder="1" applyAlignment="1">
      <alignment horizontal="center"/>
    </xf>
    <xf numFmtId="0" fontId="8" fillId="3" borderId="7" xfId="0" applyFont="1" applyFill="1" applyBorder="1" applyAlignment="1">
      <alignment horizontal="center"/>
    </xf>
    <xf numFmtId="0" fontId="8" fillId="6" borderId="7" xfId="0" applyFont="1" applyFill="1" applyBorder="1" applyAlignment="1">
      <alignment horizontal="center"/>
    </xf>
    <xf numFmtId="0" fontId="8" fillId="5" borderId="7" xfId="0" applyFont="1" applyFill="1" applyBorder="1" applyAlignment="1">
      <alignment horizontal="center"/>
    </xf>
    <xf numFmtId="0" fontId="8" fillId="2" borderId="0" xfId="0" applyFont="1" applyFill="1"/>
    <xf numFmtId="0" fontId="8" fillId="0" borderId="0" xfId="0" applyFont="1" applyBorder="1"/>
    <xf numFmtId="0" fontId="8" fillId="0" borderId="0" xfId="0" applyFont="1"/>
    <xf numFmtId="2" fontId="8" fillId="5" borderId="20" xfId="0" applyNumberFormat="1" applyFont="1" applyFill="1" applyBorder="1"/>
    <xf numFmtId="0" fontId="8" fillId="0" borderId="20" xfId="0" applyFont="1" applyBorder="1"/>
    <xf numFmtId="0" fontId="8" fillId="0" borderId="22" xfId="0" applyFont="1" applyBorder="1"/>
    <xf numFmtId="1" fontId="8" fillId="0" borderId="24" xfId="0" applyNumberFormat="1" applyFont="1" applyBorder="1"/>
    <xf numFmtId="164" fontId="8" fillId="0" borderId="26" xfId="0" applyNumberFormat="1" applyFont="1" applyBorder="1"/>
    <xf numFmtId="10" fontId="8" fillId="0" borderId="11" xfId="0" applyNumberFormat="1" applyFont="1" applyBorder="1"/>
    <xf numFmtId="10" fontId="8" fillId="0" borderId="34" xfId="0" applyNumberFormat="1" applyFont="1" applyBorder="1"/>
    <xf numFmtId="0" fontId="7" fillId="0" borderId="0" xfId="0" applyFont="1" applyBorder="1"/>
    <xf numFmtId="0" fontId="10" fillId="0" borderId="0" xfId="0" applyFont="1" applyBorder="1"/>
    <xf numFmtId="0" fontId="10" fillId="0" borderId="0" xfId="0" applyFont="1"/>
    <xf numFmtId="0" fontId="10" fillId="0" borderId="18" xfId="0" applyFont="1" applyFill="1" applyBorder="1" applyAlignment="1">
      <alignment horizontal="center" vertical="center" wrapText="1"/>
    </xf>
    <xf numFmtId="9" fontId="10" fillId="0" borderId="18" xfId="0" applyNumberFormat="1" applyFont="1" applyFill="1" applyBorder="1" applyAlignment="1">
      <alignment horizontal="center" vertical="center" wrapText="1" shrinkToFit="1"/>
    </xf>
    <xf numFmtId="14" fontId="10" fillId="0" borderId="18" xfId="0" applyNumberFormat="1"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4" borderId="7" xfId="0" applyFont="1" applyFill="1" applyBorder="1" applyAlignment="1">
      <alignment horizontal="center"/>
    </xf>
    <xf numFmtId="0" fontId="10" fillId="3" borderId="7" xfId="0" applyFont="1" applyFill="1" applyBorder="1" applyAlignment="1">
      <alignment horizontal="center"/>
    </xf>
    <xf numFmtId="0" fontId="10" fillId="6" borderId="7" xfId="0" applyFont="1" applyFill="1" applyBorder="1" applyAlignment="1">
      <alignment horizontal="center"/>
    </xf>
    <xf numFmtId="0" fontId="10" fillId="5" borderId="7" xfId="0" applyFont="1" applyFill="1" applyBorder="1" applyAlignment="1">
      <alignment horizontal="center"/>
    </xf>
    <xf numFmtId="0" fontId="10" fillId="2" borderId="0" xfId="0" applyFont="1" applyFill="1"/>
    <xf numFmtId="1" fontId="6" fillId="4" borderId="18" xfId="0" applyNumberFormat="1" applyFont="1" applyFill="1" applyBorder="1" applyAlignment="1">
      <alignment horizontal="center" vertical="center" wrapText="1"/>
    </xf>
    <xf numFmtId="0" fontId="9" fillId="2" borderId="0" xfId="0" applyFont="1" applyFill="1" applyBorder="1" applyAlignment="1">
      <alignment horizontal="left"/>
    </xf>
    <xf numFmtId="0" fontId="9" fillId="0" borderId="18" xfId="0" applyFont="1" applyBorder="1" applyAlignment="1">
      <alignment horizontal="center" vertical="center" wrapText="1"/>
    </xf>
    <xf numFmtId="0" fontId="10" fillId="0" borderId="18" xfId="0" applyNumberFormat="1" applyFont="1" applyFill="1" applyBorder="1" applyAlignment="1">
      <alignment horizontal="center" vertical="center" wrapText="1" shrinkToFit="1"/>
    </xf>
    <xf numFmtId="0" fontId="10" fillId="0" borderId="16" xfId="0" applyNumberFormat="1" applyFont="1" applyFill="1" applyBorder="1" applyAlignment="1">
      <alignment horizontal="center" vertical="center" wrapText="1" shrinkToFit="1"/>
    </xf>
    <xf numFmtId="1" fontId="6" fillId="4"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8" fillId="0" borderId="18" xfId="0" applyFont="1" applyBorder="1" applyAlignment="1">
      <alignment horizontal="center" vertical="center" wrapText="1"/>
    </xf>
    <xf numFmtId="0" fontId="11" fillId="0" borderId="0" xfId="0" applyFont="1" applyBorder="1"/>
    <xf numFmtId="0" fontId="8" fillId="9" borderId="18" xfId="0" applyFont="1" applyFill="1" applyBorder="1" applyAlignment="1">
      <alignment horizontal="center" vertical="center" wrapText="1"/>
    </xf>
    <xf numFmtId="164" fontId="8" fillId="4" borderId="18" xfId="0" applyNumberFormat="1" applyFont="1" applyFill="1" applyBorder="1" applyAlignment="1">
      <alignment horizontal="center" vertical="center" wrapText="1"/>
    </xf>
    <xf numFmtId="9" fontId="8" fillId="4" borderId="18" xfId="0" applyNumberFormat="1" applyFont="1" applyFill="1" applyBorder="1" applyAlignment="1">
      <alignment horizontal="center" vertical="center" wrapText="1"/>
    </xf>
    <xf numFmtId="1" fontId="8" fillId="4" borderId="18" xfId="0" applyNumberFormat="1" applyFont="1" applyFill="1" applyBorder="1" applyAlignment="1">
      <alignment horizontal="center" vertical="center" wrapText="1"/>
    </xf>
    <xf numFmtId="43" fontId="10" fillId="0" borderId="0" xfId="1" applyFont="1"/>
    <xf numFmtId="0" fontId="8" fillId="0" borderId="18" xfId="0" applyFont="1" applyBorder="1" applyAlignment="1">
      <alignment horizontal="center" vertical="center" wrapText="1"/>
    </xf>
    <xf numFmtId="1" fontId="8" fillId="5" borderId="20" xfId="0" applyNumberFormat="1" applyFont="1" applyFill="1" applyBorder="1" applyAlignment="1">
      <alignment horizontal="center"/>
    </xf>
    <xf numFmtId="0" fontId="14" fillId="2" borderId="0" xfId="0" applyFont="1" applyFill="1" applyBorder="1"/>
    <xf numFmtId="0" fontId="15" fillId="2" borderId="0" xfId="0" applyFont="1" applyFill="1" applyBorder="1"/>
    <xf numFmtId="14" fontId="10" fillId="0" borderId="16" xfId="0" applyNumberFormat="1" applyFont="1" applyFill="1" applyBorder="1" applyAlignment="1">
      <alignment horizontal="center" vertical="center" wrapText="1"/>
    </xf>
    <xf numFmtId="0" fontId="8" fillId="0" borderId="18" xfId="0" applyFont="1" applyBorder="1" applyAlignment="1">
      <alignment vertical="center" wrapText="1"/>
    </xf>
    <xf numFmtId="0" fontId="10" fillId="0" borderId="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8" xfId="0" applyFont="1" applyBorder="1" applyAlignment="1">
      <alignment horizontal="center" vertical="center"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0" xfId="0" applyFont="1" applyFill="1" applyBorder="1" applyAlignment="1">
      <alignment horizontal="center"/>
    </xf>
    <xf numFmtId="0" fontId="10" fillId="2" borderId="4" xfId="0" applyFont="1" applyFill="1" applyBorder="1" applyAlignment="1">
      <alignment horizontal="center"/>
    </xf>
    <xf numFmtId="0" fontId="10" fillId="2" borderId="0" xfId="0" applyFont="1" applyFill="1" applyBorder="1" applyAlignment="1">
      <alignment horizontal="center"/>
    </xf>
    <xf numFmtId="0" fontId="10" fillId="2" borderId="1"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9" xfId="0" applyFont="1" applyFill="1" applyBorder="1" applyAlignment="1">
      <alignment horizontal="center"/>
    </xf>
    <xf numFmtId="0" fontId="9" fillId="2" borderId="0" xfId="0" applyFont="1" applyFill="1" applyBorder="1" applyAlignment="1">
      <alignment horizontal="left"/>
    </xf>
    <xf numFmtId="0" fontId="9" fillId="9" borderId="18" xfId="0" applyFont="1" applyFill="1" applyBorder="1" applyAlignment="1">
      <alignment horizontal="center" vertical="center" wrapText="1"/>
    </xf>
    <xf numFmtId="0" fontId="9" fillId="2" borderId="36" xfId="0" applyFont="1" applyFill="1" applyBorder="1" applyAlignment="1">
      <alignment horizontal="left"/>
    </xf>
    <xf numFmtId="0" fontId="9" fillId="9" borderId="16"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9" fillId="2" borderId="0" xfId="0" applyFont="1" applyFill="1" applyBorder="1" applyAlignment="1">
      <alignment horizontal="center" wrapText="1"/>
    </xf>
    <xf numFmtId="0" fontId="13" fillId="2" borderId="4" xfId="0" applyFont="1" applyFill="1" applyBorder="1" applyAlignment="1">
      <alignment horizontal="left"/>
    </xf>
    <xf numFmtId="0" fontId="13" fillId="2" borderId="0" xfId="0" applyFont="1" applyFill="1" applyBorder="1" applyAlignment="1">
      <alignment horizontal="left"/>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0"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7" fillId="9" borderId="18" xfId="0" applyFont="1" applyFill="1" applyBorder="1" applyAlignment="1">
      <alignment horizontal="center" vertical="center" wrapText="1"/>
    </xf>
    <xf numFmtId="15" fontId="1" fillId="2" borderId="2" xfId="0" applyNumberFormat="1" applyFont="1" applyFill="1" applyBorder="1" applyAlignment="1">
      <alignment horizontal="center"/>
    </xf>
    <xf numFmtId="0" fontId="1" fillId="2" borderId="10" xfId="0" applyFont="1" applyFill="1" applyBorder="1" applyAlignment="1">
      <alignment horizontal="center"/>
    </xf>
    <xf numFmtId="0" fontId="13" fillId="2" borderId="1" xfId="0" applyFont="1" applyFill="1" applyBorder="1" applyAlignment="1">
      <alignment horizontal="left"/>
    </xf>
    <xf numFmtId="0" fontId="7" fillId="5" borderId="19"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8" fillId="0" borderId="7" xfId="0" applyFont="1" applyBorder="1" applyAlignment="1">
      <alignment horizontal="left"/>
    </xf>
    <xf numFmtId="0" fontId="8" fillId="0" borderId="21" xfId="0" applyFont="1" applyBorder="1" applyAlignment="1">
      <alignment horizontal="left"/>
    </xf>
    <xf numFmtId="0" fontId="8" fillId="0" borderId="8" xfId="0" applyFont="1" applyBorder="1" applyAlignment="1">
      <alignment horizontal="left"/>
    </xf>
    <xf numFmtId="0" fontId="8" fillId="0" borderId="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7" fillId="0" borderId="7" xfId="0" applyFont="1" applyBorder="1" applyAlignment="1">
      <alignment horizontal="center"/>
    </xf>
    <xf numFmtId="0" fontId="7" fillId="0" borderId="21" xfId="0" applyFont="1" applyBorder="1" applyAlignment="1">
      <alignment horizontal="center"/>
    </xf>
    <xf numFmtId="0" fontId="7" fillId="0" borderId="8" xfId="0" applyFont="1" applyBorder="1" applyAlignment="1">
      <alignment horizontal="center"/>
    </xf>
    <xf numFmtId="0" fontId="7" fillId="0" borderId="2" xfId="0" applyFont="1" applyBorder="1" applyAlignment="1">
      <alignment horizontal="left"/>
    </xf>
    <xf numFmtId="0" fontId="7" fillId="0" borderId="3" xfId="0" applyFont="1" applyBorder="1" applyAlignment="1">
      <alignment horizontal="left"/>
    </xf>
    <xf numFmtId="0" fontId="7" fillId="0" borderId="10" xfId="0" applyFont="1" applyBorder="1" applyAlignment="1">
      <alignment horizontal="left"/>
    </xf>
    <xf numFmtId="0" fontId="8" fillId="0" borderId="0" xfId="0" applyFont="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4" xfId="0" applyFont="1" applyBorder="1" applyAlignment="1">
      <alignment horizontal="left" vertic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2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25" xfId="0" applyFont="1" applyBorder="1" applyAlignment="1">
      <alignment horizontal="left" vertical="center"/>
    </xf>
    <xf numFmtId="0" fontId="1" fillId="0" borderId="23" xfId="0" applyFont="1" applyBorder="1" applyAlignment="1">
      <alignment horizontal="center"/>
    </xf>
    <xf numFmtId="0" fontId="7" fillId="9" borderId="18"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7"/>
  <sheetViews>
    <sheetView topLeftCell="A28" zoomScale="80" zoomScaleNormal="80" zoomScaleSheetLayoutView="89" workbookViewId="0">
      <selection activeCell="O15" sqref="O15"/>
    </sheetView>
  </sheetViews>
  <sheetFormatPr baseColWidth="10" defaultColWidth="11.42578125" defaultRowHeight="15" x14ac:dyDescent="0.25"/>
  <cols>
    <col min="1" max="1" width="16.5703125" style="20" customWidth="1"/>
    <col min="2" max="2" width="45.140625" style="20" customWidth="1"/>
    <col min="3" max="3" width="32.85546875" style="20" customWidth="1"/>
    <col min="4" max="4" width="25.7109375" style="20" customWidth="1"/>
    <col min="5" max="5" width="24.28515625" style="20" customWidth="1"/>
    <col min="6" max="6" width="26.42578125" style="20" customWidth="1"/>
    <col min="7" max="7" width="27" style="20" customWidth="1"/>
    <col min="8" max="8" width="17.5703125" style="20" customWidth="1"/>
    <col min="9" max="9" width="12.7109375" style="20" customWidth="1"/>
    <col min="10" max="10" width="13.140625" style="20" customWidth="1"/>
    <col min="11" max="11" width="14.7109375" style="20" customWidth="1"/>
    <col min="12" max="12" width="11.7109375" style="20" customWidth="1"/>
    <col min="13" max="13" width="16.42578125" style="20" customWidth="1"/>
    <col min="14" max="16384" width="11.42578125" style="20"/>
  </cols>
  <sheetData>
    <row r="1" spans="1:16" ht="15" customHeight="1" x14ac:dyDescent="0.25">
      <c r="A1" s="69" t="s">
        <v>34</v>
      </c>
      <c r="B1" s="69"/>
      <c r="C1" s="69"/>
      <c r="D1" s="69"/>
      <c r="E1" s="69"/>
      <c r="F1" s="69"/>
      <c r="G1" s="69"/>
      <c r="H1" s="69"/>
      <c r="I1" s="69"/>
      <c r="J1" s="69"/>
      <c r="K1" s="69"/>
      <c r="L1" s="69"/>
      <c r="M1" s="69"/>
      <c r="N1" s="19"/>
      <c r="O1" s="19"/>
      <c r="P1" s="19"/>
    </row>
    <row r="2" spans="1:16" ht="15" customHeight="1" x14ac:dyDescent="0.25">
      <c r="A2" s="69" t="s">
        <v>35</v>
      </c>
      <c r="B2" s="69"/>
      <c r="C2" s="69"/>
      <c r="D2" s="69"/>
      <c r="E2" s="69"/>
      <c r="F2" s="69"/>
      <c r="G2" s="69"/>
      <c r="H2" s="69"/>
      <c r="I2" s="69"/>
      <c r="J2" s="69"/>
      <c r="K2" s="69"/>
      <c r="L2" s="69"/>
      <c r="M2" s="69"/>
      <c r="N2" s="19"/>
      <c r="O2" s="19"/>
      <c r="P2" s="19"/>
    </row>
    <row r="3" spans="1:16" ht="15" customHeight="1" x14ac:dyDescent="0.25">
      <c r="A3" s="69" t="s">
        <v>36</v>
      </c>
      <c r="B3" s="69"/>
      <c r="C3" s="69"/>
      <c r="D3" s="69"/>
      <c r="E3" s="69"/>
      <c r="F3" s="69"/>
      <c r="G3" s="69"/>
      <c r="H3" s="69"/>
      <c r="I3" s="69"/>
      <c r="J3" s="69"/>
      <c r="K3" s="69"/>
      <c r="L3" s="69"/>
      <c r="M3" s="69"/>
      <c r="N3" s="19"/>
      <c r="O3" s="19"/>
      <c r="P3" s="19"/>
    </row>
    <row r="4" spans="1:16" x14ac:dyDescent="0.25">
      <c r="A4" s="69"/>
      <c r="B4" s="69"/>
      <c r="C4" s="69"/>
      <c r="D4" s="69"/>
      <c r="E4" s="69"/>
      <c r="F4" s="69"/>
      <c r="G4" s="69"/>
      <c r="H4" s="69"/>
      <c r="I4" s="69"/>
      <c r="J4" s="69"/>
      <c r="K4" s="69"/>
      <c r="L4" s="69"/>
      <c r="M4" s="69"/>
      <c r="N4" s="19"/>
      <c r="O4" s="19"/>
      <c r="P4" s="19"/>
    </row>
    <row r="5" spans="1:16" x14ac:dyDescent="0.25">
      <c r="A5" s="64" t="s">
        <v>85</v>
      </c>
      <c r="B5" s="64"/>
      <c r="C5" s="64"/>
      <c r="D5" s="64"/>
      <c r="E5" s="64"/>
      <c r="F5" s="64"/>
      <c r="G5" s="64"/>
      <c r="H5" s="64"/>
      <c r="I5" s="64"/>
      <c r="J5" s="64"/>
      <c r="K5" s="64"/>
      <c r="L5" s="64"/>
      <c r="M5" s="33"/>
      <c r="N5" s="19"/>
      <c r="O5" s="19"/>
      <c r="P5" s="19"/>
    </row>
    <row r="6" spans="1:16" x14ac:dyDescent="0.25">
      <c r="A6" s="64" t="s">
        <v>86</v>
      </c>
      <c r="B6" s="64"/>
      <c r="C6" s="64"/>
      <c r="D6" s="64"/>
      <c r="E6" s="64"/>
      <c r="F6" s="64"/>
      <c r="G6" s="64"/>
      <c r="H6" s="64"/>
      <c r="I6" s="64"/>
      <c r="J6" s="64"/>
      <c r="K6" s="64"/>
      <c r="L6" s="64"/>
      <c r="M6" s="33"/>
      <c r="N6" s="19"/>
      <c r="O6" s="19"/>
      <c r="P6" s="19"/>
    </row>
    <row r="7" spans="1:16" x14ac:dyDescent="0.25">
      <c r="A7" s="64" t="s">
        <v>87</v>
      </c>
      <c r="B7" s="64"/>
      <c r="C7" s="64"/>
      <c r="D7" s="64"/>
      <c r="E7" s="64"/>
      <c r="F7" s="64"/>
      <c r="G7" s="64"/>
      <c r="H7" s="64"/>
      <c r="I7" s="64"/>
      <c r="J7" s="64"/>
      <c r="K7" s="64"/>
      <c r="L7" s="64"/>
      <c r="M7" s="33"/>
      <c r="N7" s="19"/>
      <c r="O7" s="19"/>
      <c r="P7" s="19"/>
    </row>
    <row r="8" spans="1:16" x14ac:dyDescent="0.25">
      <c r="A8" s="64" t="s">
        <v>89</v>
      </c>
      <c r="B8" s="64"/>
      <c r="C8" s="64"/>
      <c r="D8" s="64"/>
      <c r="E8" s="64"/>
      <c r="F8" s="64"/>
      <c r="G8" s="64"/>
      <c r="H8" s="64"/>
      <c r="I8" s="64"/>
      <c r="J8" s="64"/>
      <c r="K8" s="64"/>
      <c r="L8" s="64"/>
      <c r="M8" s="33"/>
      <c r="N8" s="19"/>
      <c r="O8" s="19"/>
      <c r="P8" s="19"/>
    </row>
    <row r="9" spans="1:16" x14ac:dyDescent="0.25">
      <c r="A9" s="64" t="s">
        <v>88</v>
      </c>
      <c r="B9" s="64"/>
      <c r="C9" s="64"/>
      <c r="D9" s="64"/>
      <c r="E9" s="64"/>
      <c r="F9" s="64"/>
      <c r="G9" s="64"/>
      <c r="H9" s="64"/>
      <c r="I9" s="64"/>
      <c r="J9" s="64"/>
      <c r="K9" s="64"/>
      <c r="L9" s="64"/>
      <c r="M9" s="33"/>
      <c r="N9" s="19"/>
      <c r="O9" s="19"/>
      <c r="P9" s="19"/>
    </row>
    <row r="10" spans="1:16" x14ac:dyDescent="0.25">
      <c r="A10" s="64" t="s">
        <v>100</v>
      </c>
      <c r="B10" s="64"/>
      <c r="C10" s="64"/>
      <c r="D10" s="64"/>
      <c r="E10" s="64"/>
      <c r="F10" s="64"/>
      <c r="G10" s="64"/>
      <c r="H10" s="64"/>
      <c r="I10" s="64"/>
      <c r="J10" s="64"/>
      <c r="K10" s="64"/>
      <c r="L10" s="64"/>
      <c r="M10" s="64"/>
      <c r="N10" s="19"/>
      <c r="O10" s="19"/>
      <c r="P10" s="19"/>
    </row>
    <row r="11" spans="1:16" x14ac:dyDescent="0.25">
      <c r="A11" s="66"/>
      <c r="B11" s="66"/>
      <c r="C11" s="66"/>
      <c r="D11" s="66"/>
      <c r="E11" s="66"/>
      <c r="F11" s="66"/>
      <c r="G11" s="66"/>
      <c r="H11" s="66"/>
      <c r="I11" s="66"/>
      <c r="J11" s="66"/>
      <c r="K11" s="66"/>
      <c r="L11" s="66"/>
      <c r="M11" s="66"/>
      <c r="N11" s="19"/>
      <c r="O11" s="19"/>
      <c r="P11" s="19"/>
    </row>
    <row r="12" spans="1:16" ht="65.25" customHeight="1" x14ac:dyDescent="0.25">
      <c r="A12" s="65" t="s">
        <v>10</v>
      </c>
      <c r="B12" s="65" t="s">
        <v>77</v>
      </c>
      <c r="C12" s="65" t="s">
        <v>14</v>
      </c>
      <c r="D12" s="65" t="s">
        <v>15</v>
      </c>
      <c r="E12" s="65" t="s">
        <v>16</v>
      </c>
      <c r="F12" s="65" t="s">
        <v>0</v>
      </c>
      <c r="G12" s="65" t="s">
        <v>3</v>
      </c>
      <c r="H12" s="65" t="s">
        <v>31</v>
      </c>
      <c r="I12" s="65" t="s">
        <v>30</v>
      </c>
      <c r="J12" s="65" t="s">
        <v>1</v>
      </c>
      <c r="K12" s="65" t="s">
        <v>2</v>
      </c>
      <c r="L12" s="65" t="s">
        <v>6</v>
      </c>
      <c r="M12" s="67" t="s">
        <v>38</v>
      </c>
      <c r="N12" s="19"/>
      <c r="O12" s="19"/>
      <c r="P12" s="19"/>
    </row>
    <row r="13" spans="1:16" ht="26.25" customHeight="1" x14ac:dyDescent="0.25">
      <c r="A13" s="65"/>
      <c r="B13" s="65"/>
      <c r="C13" s="65"/>
      <c r="D13" s="65"/>
      <c r="E13" s="65"/>
      <c r="F13" s="65"/>
      <c r="G13" s="65"/>
      <c r="H13" s="65"/>
      <c r="I13" s="65"/>
      <c r="J13" s="65"/>
      <c r="K13" s="65"/>
      <c r="L13" s="65"/>
      <c r="M13" s="68"/>
      <c r="N13" s="19"/>
      <c r="O13" s="19"/>
      <c r="P13" s="19"/>
    </row>
    <row r="14" spans="1:16" ht="105" x14ac:dyDescent="0.25">
      <c r="A14" s="34">
        <v>1</v>
      </c>
      <c r="B14" s="24" t="s">
        <v>84</v>
      </c>
      <c r="C14" s="24" t="s">
        <v>98</v>
      </c>
      <c r="D14" s="24" t="s">
        <v>93</v>
      </c>
      <c r="E14" s="26" t="s">
        <v>78</v>
      </c>
      <c r="F14" s="21" t="s">
        <v>79</v>
      </c>
      <c r="G14" s="26" t="s">
        <v>80</v>
      </c>
      <c r="H14" s="21" t="s">
        <v>53</v>
      </c>
      <c r="I14" s="22">
        <v>1</v>
      </c>
      <c r="J14" s="23">
        <v>43101</v>
      </c>
      <c r="K14" s="23">
        <v>43190</v>
      </c>
      <c r="L14" s="32">
        <v>12</v>
      </c>
      <c r="M14" s="21" t="s">
        <v>81</v>
      </c>
      <c r="N14" s="40"/>
      <c r="O14" s="19"/>
      <c r="P14" s="19"/>
    </row>
    <row r="15" spans="1:16" ht="120" x14ac:dyDescent="0.25">
      <c r="A15" s="34">
        <v>2</v>
      </c>
      <c r="B15" s="24" t="s">
        <v>90</v>
      </c>
      <c r="C15" s="24" t="s">
        <v>98</v>
      </c>
      <c r="D15" s="24" t="s">
        <v>93</v>
      </c>
      <c r="E15" s="21" t="s">
        <v>52</v>
      </c>
      <c r="F15" s="21" t="s">
        <v>55</v>
      </c>
      <c r="G15" s="21" t="s">
        <v>56</v>
      </c>
      <c r="H15" s="21" t="s">
        <v>53</v>
      </c>
      <c r="I15" s="22">
        <v>1</v>
      </c>
      <c r="J15" s="23">
        <v>43101</v>
      </c>
      <c r="K15" s="23">
        <v>43465</v>
      </c>
      <c r="L15" s="32">
        <v>52</v>
      </c>
      <c r="M15" s="21" t="s">
        <v>92</v>
      </c>
      <c r="N15" s="19"/>
      <c r="O15" s="19"/>
      <c r="P15" s="19"/>
    </row>
    <row r="16" spans="1:16" ht="120" x14ac:dyDescent="0.25">
      <c r="A16" s="34">
        <v>3</v>
      </c>
      <c r="B16" s="24" t="s">
        <v>43</v>
      </c>
      <c r="C16" s="24" t="s">
        <v>98</v>
      </c>
      <c r="D16" s="24" t="s">
        <v>93</v>
      </c>
      <c r="E16" s="21" t="s">
        <v>54</v>
      </c>
      <c r="F16" s="21" t="s">
        <v>59</v>
      </c>
      <c r="G16" s="21" t="s">
        <v>60</v>
      </c>
      <c r="H16" s="21" t="s">
        <v>53</v>
      </c>
      <c r="I16" s="22">
        <v>1</v>
      </c>
      <c r="J16" s="23">
        <v>43101</v>
      </c>
      <c r="K16" s="23">
        <v>43465</v>
      </c>
      <c r="L16" s="32">
        <v>52</v>
      </c>
      <c r="M16" s="21" t="s">
        <v>92</v>
      </c>
      <c r="N16" s="19"/>
      <c r="O16" s="19"/>
      <c r="P16" s="19"/>
    </row>
    <row r="17" spans="1:16" ht="120" x14ac:dyDescent="0.25">
      <c r="A17" s="34">
        <v>4</v>
      </c>
      <c r="B17" s="24" t="s">
        <v>44</v>
      </c>
      <c r="C17" s="24" t="s">
        <v>98</v>
      </c>
      <c r="D17" s="24" t="s">
        <v>93</v>
      </c>
      <c r="E17" s="21" t="s">
        <v>57</v>
      </c>
      <c r="F17" s="21" t="s">
        <v>61</v>
      </c>
      <c r="G17" s="21" t="s">
        <v>62</v>
      </c>
      <c r="H17" s="21" t="s">
        <v>53</v>
      </c>
      <c r="I17" s="22">
        <v>1</v>
      </c>
      <c r="J17" s="23">
        <v>43101</v>
      </c>
      <c r="K17" s="23">
        <v>43465</v>
      </c>
      <c r="L17" s="32">
        <v>52</v>
      </c>
      <c r="M17" s="21" t="s">
        <v>92</v>
      </c>
      <c r="N17" s="19"/>
      <c r="O17" s="19"/>
      <c r="P17" s="19"/>
    </row>
    <row r="18" spans="1:16" ht="135" x14ac:dyDescent="0.25">
      <c r="A18" s="34">
        <v>5</v>
      </c>
      <c r="B18" s="24" t="s">
        <v>91</v>
      </c>
      <c r="C18" s="24" t="s">
        <v>98</v>
      </c>
      <c r="D18" s="24" t="s">
        <v>93</v>
      </c>
      <c r="E18" s="21" t="s">
        <v>58</v>
      </c>
      <c r="F18" s="21" t="s">
        <v>63</v>
      </c>
      <c r="G18" s="21" t="s">
        <v>64</v>
      </c>
      <c r="H18" s="21" t="s">
        <v>53</v>
      </c>
      <c r="I18" s="22">
        <v>1</v>
      </c>
      <c r="J18" s="23">
        <v>43101</v>
      </c>
      <c r="K18" s="23">
        <v>43465</v>
      </c>
      <c r="L18" s="32">
        <v>52</v>
      </c>
      <c r="M18" s="21" t="s">
        <v>92</v>
      </c>
      <c r="N18" s="19"/>
      <c r="O18" s="19"/>
      <c r="P18" s="19"/>
    </row>
    <row r="19" spans="1:16" ht="120" x14ac:dyDescent="0.25">
      <c r="A19" s="34">
        <v>6</v>
      </c>
      <c r="B19" s="24" t="s">
        <v>45</v>
      </c>
      <c r="C19" s="24" t="s">
        <v>98</v>
      </c>
      <c r="D19" s="24" t="s">
        <v>93</v>
      </c>
      <c r="E19" s="21" t="s">
        <v>65</v>
      </c>
      <c r="F19" s="21" t="s">
        <v>66</v>
      </c>
      <c r="G19" s="21" t="s">
        <v>67</v>
      </c>
      <c r="H19" s="21" t="s">
        <v>53</v>
      </c>
      <c r="I19" s="22">
        <v>1</v>
      </c>
      <c r="J19" s="23">
        <v>43101</v>
      </c>
      <c r="K19" s="23">
        <v>43465</v>
      </c>
      <c r="L19" s="32">
        <v>52</v>
      </c>
      <c r="M19" s="21" t="s">
        <v>92</v>
      </c>
      <c r="N19" s="19"/>
      <c r="O19" s="19"/>
      <c r="P19" s="19"/>
    </row>
    <row r="20" spans="1:16" ht="120" x14ac:dyDescent="0.25">
      <c r="A20" s="34">
        <v>7</v>
      </c>
      <c r="B20" s="24" t="s">
        <v>46</v>
      </c>
      <c r="C20" s="24" t="s">
        <v>98</v>
      </c>
      <c r="D20" s="24" t="s">
        <v>93</v>
      </c>
      <c r="E20" s="21" t="s">
        <v>68</v>
      </c>
      <c r="F20" s="21" t="s">
        <v>69</v>
      </c>
      <c r="G20" s="21" t="s">
        <v>70</v>
      </c>
      <c r="H20" s="21" t="s">
        <v>53</v>
      </c>
      <c r="I20" s="22">
        <v>1</v>
      </c>
      <c r="J20" s="23">
        <v>43101</v>
      </c>
      <c r="K20" s="23">
        <v>43465</v>
      </c>
      <c r="L20" s="32">
        <v>52</v>
      </c>
      <c r="M20" s="21" t="s">
        <v>92</v>
      </c>
      <c r="N20" s="19"/>
      <c r="O20" s="19"/>
      <c r="P20" s="19"/>
    </row>
    <row r="21" spans="1:16" ht="345" x14ac:dyDescent="0.25">
      <c r="A21" s="34">
        <v>8</v>
      </c>
      <c r="B21" s="24" t="s">
        <v>47</v>
      </c>
      <c r="C21" s="24" t="s">
        <v>98</v>
      </c>
      <c r="D21" s="24" t="s">
        <v>93</v>
      </c>
      <c r="E21" s="25" t="s">
        <v>71</v>
      </c>
      <c r="F21" s="25" t="s">
        <v>72</v>
      </c>
      <c r="G21" s="25" t="s">
        <v>73</v>
      </c>
      <c r="H21" s="21" t="s">
        <v>53</v>
      </c>
      <c r="I21" s="22">
        <v>1</v>
      </c>
      <c r="J21" s="23">
        <v>43101</v>
      </c>
      <c r="K21" s="23">
        <v>43465</v>
      </c>
      <c r="L21" s="32">
        <v>52</v>
      </c>
      <c r="M21" s="21" t="s">
        <v>92</v>
      </c>
      <c r="N21" s="19"/>
      <c r="O21" s="19"/>
      <c r="P21" s="19"/>
    </row>
    <row r="22" spans="1:16" ht="308.25" customHeight="1" x14ac:dyDescent="0.25">
      <c r="A22" s="34">
        <v>9</v>
      </c>
      <c r="B22" s="24" t="s">
        <v>48</v>
      </c>
      <c r="C22" s="24" t="s">
        <v>98</v>
      </c>
      <c r="D22" s="24"/>
      <c r="E22" s="25" t="s">
        <v>74</v>
      </c>
      <c r="F22" s="25" t="s">
        <v>75</v>
      </c>
      <c r="G22" s="25" t="s">
        <v>76</v>
      </c>
      <c r="H22" s="21" t="s">
        <v>53</v>
      </c>
      <c r="I22" s="22">
        <v>1</v>
      </c>
      <c r="J22" s="23">
        <v>43101</v>
      </c>
      <c r="K22" s="23">
        <v>43465</v>
      </c>
      <c r="L22" s="32">
        <v>52</v>
      </c>
      <c r="M22" s="21" t="s">
        <v>92</v>
      </c>
      <c r="N22" s="19"/>
      <c r="O22" s="19"/>
      <c r="P22" s="19"/>
    </row>
    <row r="23" spans="1:16" ht="120" x14ac:dyDescent="0.25">
      <c r="A23" s="34">
        <v>10</v>
      </c>
      <c r="B23" s="24" t="s">
        <v>94</v>
      </c>
      <c r="C23" s="24" t="s">
        <v>99</v>
      </c>
      <c r="D23" s="24" t="s">
        <v>97</v>
      </c>
      <c r="E23" s="35" t="s">
        <v>49</v>
      </c>
      <c r="F23" s="35" t="s">
        <v>50</v>
      </c>
      <c r="G23" s="35" t="s">
        <v>51</v>
      </c>
      <c r="H23" s="21" t="s">
        <v>53</v>
      </c>
      <c r="I23" s="22">
        <v>1</v>
      </c>
      <c r="J23" s="23">
        <v>43101</v>
      </c>
      <c r="K23" s="23">
        <v>43465</v>
      </c>
      <c r="L23" s="32">
        <v>52</v>
      </c>
      <c r="M23" s="21" t="s">
        <v>82</v>
      </c>
      <c r="N23" s="19"/>
      <c r="O23" s="19"/>
      <c r="P23" s="19"/>
    </row>
    <row r="24" spans="1:16" ht="120" x14ac:dyDescent="0.25">
      <c r="A24" s="34">
        <v>11</v>
      </c>
      <c r="B24" s="24" t="s">
        <v>95</v>
      </c>
      <c r="C24" s="24" t="s">
        <v>99</v>
      </c>
      <c r="D24" s="24" t="s">
        <v>97</v>
      </c>
      <c r="E24" s="35" t="s">
        <v>49</v>
      </c>
      <c r="F24" s="35" t="s">
        <v>50</v>
      </c>
      <c r="G24" s="35" t="s">
        <v>51</v>
      </c>
      <c r="H24" s="21" t="s">
        <v>53</v>
      </c>
      <c r="I24" s="22">
        <v>1</v>
      </c>
      <c r="J24" s="23">
        <v>43101</v>
      </c>
      <c r="K24" s="23">
        <v>43465</v>
      </c>
      <c r="L24" s="32">
        <v>52</v>
      </c>
      <c r="M24" s="21" t="s">
        <v>82</v>
      </c>
      <c r="N24" s="19"/>
      <c r="O24" s="19"/>
      <c r="P24" s="19"/>
    </row>
    <row r="25" spans="1:16" ht="120.75" thickBot="1" x14ac:dyDescent="0.3">
      <c r="A25" s="34">
        <v>12</v>
      </c>
      <c r="B25" s="24" t="s">
        <v>96</v>
      </c>
      <c r="C25" s="24" t="s">
        <v>99</v>
      </c>
      <c r="D25" s="24" t="s">
        <v>97</v>
      </c>
      <c r="E25" s="36" t="s">
        <v>49</v>
      </c>
      <c r="F25" s="36" t="s">
        <v>50</v>
      </c>
      <c r="G25" s="36" t="s">
        <v>51</v>
      </c>
      <c r="H25" s="21" t="s">
        <v>53</v>
      </c>
      <c r="I25" s="22">
        <v>1</v>
      </c>
      <c r="J25" s="23">
        <v>43101</v>
      </c>
      <c r="K25" s="50">
        <v>43190</v>
      </c>
      <c r="L25" s="37">
        <v>12</v>
      </c>
      <c r="M25" s="38" t="s">
        <v>83</v>
      </c>
      <c r="N25" s="19"/>
      <c r="O25" s="19"/>
      <c r="P25" s="19"/>
    </row>
    <row r="26" spans="1:16" ht="27" customHeight="1" thickBot="1" x14ac:dyDescent="0.3">
      <c r="A26" s="27"/>
      <c r="B26" s="52" t="s">
        <v>11</v>
      </c>
      <c r="C26" s="53"/>
      <c r="D26" s="54"/>
      <c r="E26" s="55"/>
      <c r="F26" s="56"/>
      <c r="G26" s="56"/>
      <c r="H26" s="56"/>
      <c r="I26" s="56"/>
      <c r="J26" s="56"/>
      <c r="K26" s="56"/>
      <c r="L26" s="56"/>
      <c r="M26" s="57"/>
    </row>
    <row r="27" spans="1:16" ht="28.5" customHeight="1" thickBot="1" x14ac:dyDescent="0.3">
      <c r="A27" s="28"/>
      <c r="B27" s="52" t="s">
        <v>37</v>
      </c>
      <c r="C27" s="53"/>
      <c r="D27" s="54"/>
      <c r="E27" s="58"/>
      <c r="F27" s="59"/>
      <c r="G27" s="59"/>
      <c r="H27" s="59"/>
      <c r="I27" s="59"/>
      <c r="J27" s="59"/>
      <c r="K27" s="59"/>
      <c r="L27" s="59"/>
      <c r="M27" s="60"/>
    </row>
    <row r="28" spans="1:16" ht="31.5" customHeight="1" thickBot="1" x14ac:dyDescent="0.3">
      <c r="A28" s="29"/>
      <c r="B28" s="52" t="s">
        <v>12</v>
      </c>
      <c r="C28" s="53"/>
      <c r="D28" s="54"/>
      <c r="E28" s="58"/>
      <c r="F28" s="59"/>
      <c r="G28" s="59"/>
      <c r="H28" s="59"/>
      <c r="I28" s="59"/>
      <c r="J28" s="59"/>
      <c r="K28" s="59"/>
      <c r="L28" s="59"/>
      <c r="M28" s="60"/>
    </row>
    <row r="29" spans="1:16" ht="24.75" customHeight="1" thickBot="1" x14ac:dyDescent="0.3">
      <c r="A29" s="30"/>
      <c r="B29" s="52" t="s">
        <v>21</v>
      </c>
      <c r="C29" s="53"/>
      <c r="D29" s="54"/>
      <c r="E29" s="61"/>
      <c r="F29" s="62"/>
      <c r="G29" s="62"/>
      <c r="H29" s="62"/>
      <c r="I29" s="62"/>
      <c r="J29" s="62"/>
      <c r="K29" s="62"/>
      <c r="L29" s="62"/>
      <c r="M29" s="63"/>
    </row>
    <row r="30" spans="1:16" x14ac:dyDescent="0.25">
      <c r="A30" s="31"/>
      <c r="B30" s="31"/>
      <c r="C30" s="31"/>
      <c r="D30" s="31"/>
      <c r="E30" s="31"/>
      <c r="F30" s="31"/>
      <c r="G30" s="31"/>
      <c r="H30" s="31"/>
      <c r="I30" s="31"/>
      <c r="J30" s="31"/>
      <c r="K30" s="31"/>
      <c r="L30" s="31"/>
      <c r="M30" s="31"/>
    </row>
    <row r="37" spans="5:5" x14ac:dyDescent="0.25">
      <c r="E37" s="45"/>
    </row>
  </sheetData>
  <mergeCells count="32">
    <mergeCell ref="A5:L5"/>
    <mergeCell ref="A6:L6"/>
    <mergeCell ref="A7:L7"/>
    <mergeCell ref="A8:L8"/>
    <mergeCell ref="A1:M1"/>
    <mergeCell ref="A2:M2"/>
    <mergeCell ref="A3:M3"/>
    <mergeCell ref="A4:M4"/>
    <mergeCell ref="A9:L9"/>
    <mergeCell ref="A12:A13"/>
    <mergeCell ref="H12:H13"/>
    <mergeCell ref="A11:M11"/>
    <mergeCell ref="A10:M10"/>
    <mergeCell ref="K12:K13"/>
    <mergeCell ref="L12:L13"/>
    <mergeCell ref="B12:B13"/>
    <mergeCell ref="C12:C13"/>
    <mergeCell ref="I12:I13"/>
    <mergeCell ref="J12:J13"/>
    <mergeCell ref="D12:D13"/>
    <mergeCell ref="E12:E13"/>
    <mergeCell ref="F12:F13"/>
    <mergeCell ref="G12:G13"/>
    <mergeCell ref="M12:M13"/>
    <mergeCell ref="B29:D29"/>
    <mergeCell ref="B28:D28"/>
    <mergeCell ref="B27:D27"/>
    <mergeCell ref="B26:D26"/>
    <mergeCell ref="E26:M26"/>
    <mergeCell ref="E27:M27"/>
    <mergeCell ref="E28:M28"/>
    <mergeCell ref="E29:M29"/>
  </mergeCells>
  <phoneticPr fontId="0" type="noConversion"/>
  <dataValidations count="1">
    <dataValidation type="whole" operator="greaterThanOrEqual" allowBlank="1" showInputMessage="1" showErrorMessage="1" sqref="I14:I25">
      <formula1>1</formula1>
    </dataValidation>
  </dataValidations>
  <printOptions horizontalCentered="1" verticalCentered="1"/>
  <pageMargins left="0.78740157480314965" right="0.78740157480314965" top="0.98425196850393704" bottom="0.31496062992125984" header="0" footer="0"/>
  <pageSetup paperSize="9" scale="4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0"/>
  <sheetViews>
    <sheetView tabSelected="1" view="pageBreakPreview" topLeftCell="B4" zoomScale="80" zoomScaleNormal="100" zoomScaleSheetLayoutView="80" workbookViewId="0">
      <selection activeCell="M16" sqref="M16"/>
    </sheetView>
  </sheetViews>
  <sheetFormatPr baseColWidth="10" defaultColWidth="10.7109375" defaultRowHeight="12.75" x14ac:dyDescent="0.2"/>
  <cols>
    <col min="1" max="1" width="14.85546875" customWidth="1"/>
    <col min="2" max="2" width="35.85546875" customWidth="1"/>
    <col min="3" max="3" width="29.85546875" customWidth="1"/>
    <col min="4" max="4" width="25.7109375" customWidth="1"/>
    <col min="5" max="5" width="31.7109375" customWidth="1"/>
    <col min="6" max="6" width="25" customWidth="1"/>
    <col min="7" max="7" width="19.7109375" customWidth="1"/>
    <col min="8" max="8" width="17" customWidth="1"/>
    <col min="9" max="9" width="12.7109375" customWidth="1"/>
    <col min="10" max="10" width="10.28515625" customWidth="1"/>
    <col min="11" max="11" width="12.140625" customWidth="1"/>
    <col min="12" max="12" width="11.7109375" customWidth="1"/>
    <col min="13" max="13" width="12.42578125" customWidth="1"/>
    <col min="14" max="14" width="12.85546875" customWidth="1"/>
    <col min="15" max="15" width="11.28515625" customWidth="1"/>
    <col min="16" max="16" width="14.42578125" customWidth="1"/>
    <col min="17" max="17" width="11.42578125" customWidth="1"/>
    <col min="18" max="18" width="10.5703125" customWidth="1"/>
    <col min="19" max="19" width="12.7109375" customWidth="1"/>
  </cols>
  <sheetData>
    <row r="1" spans="1:39" ht="15" customHeight="1" x14ac:dyDescent="0.25">
      <c r="A1" s="72" t="s">
        <v>32</v>
      </c>
      <c r="B1" s="73"/>
      <c r="C1" s="73"/>
      <c r="D1" s="73"/>
      <c r="E1" s="73"/>
      <c r="F1" s="73"/>
      <c r="G1" s="73"/>
      <c r="H1" s="73"/>
      <c r="I1" s="73"/>
      <c r="J1" s="73"/>
      <c r="K1" s="73"/>
      <c r="L1" s="73"/>
      <c r="M1" s="73"/>
      <c r="N1" s="73"/>
      <c r="O1" s="73"/>
      <c r="P1" s="73"/>
      <c r="Q1" s="73"/>
      <c r="R1" s="73"/>
      <c r="S1" s="74"/>
      <c r="T1" s="1"/>
      <c r="U1" s="1"/>
      <c r="V1" s="1"/>
    </row>
    <row r="2" spans="1:39" ht="15" customHeight="1" x14ac:dyDescent="0.25">
      <c r="A2" s="75" t="s">
        <v>39</v>
      </c>
      <c r="B2" s="76"/>
      <c r="C2" s="76"/>
      <c r="D2" s="76"/>
      <c r="E2" s="76"/>
      <c r="F2" s="76"/>
      <c r="G2" s="76"/>
      <c r="H2" s="76"/>
      <c r="I2" s="76"/>
      <c r="J2" s="76"/>
      <c r="K2" s="76"/>
      <c r="L2" s="76"/>
      <c r="M2" s="76"/>
      <c r="N2" s="76"/>
      <c r="O2" s="76"/>
      <c r="P2" s="76"/>
      <c r="Q2" s="76"/>
      <c r="R2" s="76"/>
      <c r="S2" s="77"/>
      <c r="T2" s="1"/>
      <c r="U2" s="1"/>
      <c r="V2" s="1"/>
    </row>
    <row r="3" spans="1:39" ht="15" customHeight="1" x14ac:dyDescent="0.25">
      <c r="A3" s="75" t="s">
        <v>36</v>
      </c>
      <c r="B3" s="76"/>
      <c r="C3" s="76"/>
      <c r="D3" s="76"/>
      <c r="E3" s="76"/>
      <c r="F3" s="76"/>
      <c r="G3" s="76"/>
      <c r="H3" s="76"/>
      <c r="I3" s="76"/>
      <c r="J3" s="76"/>
      <c r="K3" s="76"/>
      <c r="L3" s="76"/>
      <c r="M3" s="76"/>
      <c r="N3" s="76"/>
      <c r="O3" s="76"/>
      <c r="P3" s="76"/>
      <c r="Q3" s="76"/>
      <c r="R3" s="76"/>
      <c r="S3" s="77"/>
      <c r="T3" s="1"/>
      <c r="U3" s="1"/>
      <c r="V3" s="1"/>
    </row>
    <row r="4" spans="1:39" ht="15" x14ac:dyDescent="0.25">
      <c r="A4" s="75"/>
      <c r="B4" s="76"/>
      <c r="C4" s="76"/>
      <c r="D4" s="76"/>
      <c r="E4" s="76"/>
      <c r="F4" s="76"/>
      <c r="G4" s="76"/>
      <c r="H4" s="76"/>
      <c r="I4" s="76"/>
      <c r="J4" s="76"/>
      <c r="K4" s="76"/>
      <c r="L4" s="76"/>
      <c r="M4" s="76"/>
      <c r="N4" s="76"/>
      <c r="O4" s="76"/>
      <c r="P4" s="76"/>
      <c r="Q4" s="76"/>
      <c r="R4" s="76"/>
      <c r="S4" s="77"/>
      <c r="T4" s="1"/>
      <c r="U4" s="1"/>
      <c r="V4" s="1"/>
    </row>
    <row r="5" spans="1:39" ht="15" x14ac:dyDescent="0.25">
      <c r="A5" s="70" t="s">
        <v>107</v>
      </c>
      <c r="B5" s="71"/>
      <c r="C5" s="71"/>
      <c r="D5" s="71"/>
      <c r="E5" s="71"/>
      <c r="F5" s="71"/>
      <c r="G5" s="71"/>
      <c r="H5" s="71"/>
      <c r="I5" s="71"/>
      <c r="J5" s="71"/>
      <c r="K5" s="71"/>
      <c r="L5" s="71"/>
      <c r="M5" s="48"/>
      <c r="N5" s="49"/>
      <c r="O5" s="49"/>
      <c r="P5" s="49"/>
      <c r="Q5" s="49"/>
      <c r="R5" s="2"/>
      <c r="S5" s="3"/>
      <c r="T5" s="1"/>
      <c r="U5" s="1"/>
      <c r="V5" s="1"/>
    </row>
    <row r="6" spans="1:39" ht="15" x14ac:dyDescent="0.25">
      <c r="A6" s="70" t="s">
        <v>108</v>
      </c>
      <c r="B6" s="71"/>
      <c r="C6" s="71"/>
      <c r="D6" s="71"/>
      <c r="E6" s="71"/>
      <c r="F6" s="71"/>
      <c r="G6" s="71"/>
      <c r="H6" s="71"/>
      <c r="I6" s="71"/>
      <c r="J6" s="71"/>
      <c r="K6" s="71"/>
      <c r="L6" s="71"/>
      <c r="M6" s="48"/>
      <c r="N6" s="49"/>
      <c r="O6" s="49"/>
      <c r="P6" s="49"/>
      <c r="Q6" s="49"/>
      <c r="R6" s="2"/>
      <c r="S6" s="3"/>
      <c r="T6" s="1"/>
      <c r="U6" s="1"/>
      <c r="V6" s="1"/>
    </row>
    <row r="7" spans="1:39" ht="15" x14ac:dyDescent="0.25">
      <c r="A7" s="70" t="s">
        <v>112</v>
      </c>
      <c r="B7" s="71"/>
      <c r="C7" s="71"/>
      <c r="D7" s="71"/>
      <c r="E7" s="71"/>
      <c r="F7" s="71"/>
      <c r="G7" s="71"/>
      <c r="H7" s="71"/>
      <c r="I7" s="71"/>
      <c r="J7" s="71"/>
      <c r="K7" s="71"/>
      <c r="L7" s="71"/>
      <c r="M7" s="48"/>
      <c r="N7" s="49"/>
      <c r="O7" s="49"/>
      <c r="P7" s="49"/>
      <c r="Q7" s="49"/>
      <c r="R7" s="2"/>
      <c r="S7" s="3"/>
      <c r="T7" s="1"/>
      <c r="U7" s="1"/>
      <c r="V7" s="1"/>
    </row>
    <row r="8" spans="1:39" ht="15" x14ac:dyDescent="0.25">
      <c r="A8" s="70" t="s">
        <v>109</v>
      </c>
      <c r="B8" s="71"/>
      <c r="C8" s="71"/>
      <c r="D8" s="71"/>
      <c r="E8" s="71"/>
      <c r="F8" s="71"/>
      <c r="G8" s="71"/>
      <c r="H8" s="71"/>
      <c r="I8" s="71"/>
      <c r="J8" s="71"/>
      <c r="K8" s="71"/>
      <c r="L8" s="71"/>
      <c r="M8" s="48"/>
      <c r="N8" s="49"/>
      <c r="O8" s="49"/>
      <c r="P8" s="49"/>
      <c r="Q8" s="49"/>
      <c r="R8" s="2"/>
      <c r="S8" s="3"/>
      <c r="T8" s="1"/>
      <c r="U8" s="1"/>
      <c r="V8" s="1"/>
    </row>
    <row r="9" spans="1:39" ht="15.75" thickBot="1" x14ac:dyDescent="0.3">
      <c r="A9" s="70" t="s">
        <v>110</v>
      </c>
      <c r="B9" s="71"/>
      <c r="C9" s="71"/>
      <c r="D9" s="71"/>
      <c r="E9" s="71"/>
      <c r="F9" s="71"/>
      <c r="G9" s="71"/>
      <c r="H9" s="71"/>
      <c r="I9" s="71"/>
      <c r="J9" s="71"/>
      <c r="K9" s="71"/>
      <c r="L9" s="71"/>
      <c r="M9" s="48"/>
      <c r="N9" s="49"/>
      <c r="O9" s="49"/>
      <c r="P9" s="49"/>
      <c r="Q9" s="49"/>
      <c r="R9" s="2"/>
      <c r="S9" s="3"/>
      <c r="T9" s="1"/>
      <c r="U9" s="1"/>
      <c r="V9" s="1"/>
    </row>
    <row r="10" spans="1:39" ht="15.75" thickBot="1" x14ac:dyDescent="0.3">
      <c r="A10" s="70" t="s">
        <v>111</v>
      </c>
      <c r="B10" s="71"/>
      <c r="C10" s="71"/>
      <c r="D10" s="71"/>
      <c r="E10" s="71"/>
      <c r="F10" s="71"/>
      <c r="G10" s="71"/>
      <c r="H10" s="71"/>
      <c r="I10" s="71"/>
      <c r="J10" s="71"/>
      <c r="K10" s="71"/>
      <c r="L10" s="71"/>
      <c r="M10" s="71"/>
      <c r="N10" s="71"/>
      <c r="O10" s="71"/>
      <c r="P10" s="71"/>
      <c r="Q10" s="83"/>
      <c r="R10" s="78"/>
      <c r="S10" s="79"/>
      <c r="T10" s="1"/>
      <c r="U10" s="1"/>
      <c r="V10" s="1"/>
    </row>
    <row r="11" spans="1:39" ht="15" x14ac:dyDescent="0.25">
      <c r="A11" s="70" t="s">
        <v>20</v>
      </c>
      <c r="B11" s="71"/>
      <c r="C11" s="71"/>
      <c r="D11" s="71"/>
      <c r="E11" s="71"/>
      <c r="F11" s="71"/>
      <c r="G11" s="71"/>
      <c r="H11" s="71"/>
      <c r="I11" s="71"/>
      <c r="J11" s="71"/>
      <c r="K11" s="71"/>
      <c r="L11" s="71"/>
      <c r="M11" s="71"/>
      <c r="N11" s="71"/>
      <c r="O11" s="71"/>
      <c r="P11" s="71"/>
      <c r="Q11" s="83"/>
      <c r="R11" s="81">
        <v>43281</v>
      </c>
      <c r="S11" s="82"/>
      <c r="T11" s="1"/>
      <c r="U11" s="1"/>
      <c r="V11" s="1"/>
    </row>
    <row r="12" spans="1:39" ht="65.25" customHeight="1" x14ac:dyDescent="0.2">
      <c r="A12" s="80" t="s">
        <v>10</v>
      </c>
      <c r="B12" s="80" t="s">
        <v>42</v>
      </c>
      <c r="C12" s="80" t="s">
        <v>14</v>
      </c>
      <c r="D12" s="80" t="s">
        <v>15</v>
      </c>
      <c r="E12" s="80" t="s">
        <v>16</v>
      </c>
      <c r="F12" s="124" t="s">
        <v>0</v>
      </c>
      <c r="G12" s="80" t="s">
        <v>3</v>
      </c>
      <c r="H12" s="80" t="s">
        <v>31</v>
      </c>
      <c r="I12" s="80" t="s">
        <v>30</v>
      </c>
      <c r="J12" s="80" t="s">
        <v>1</v>
      </c>
      <c r="K12" s="80" t="s">
        <v>2</v>
      </c>
      <c r="L12" s="80" t="s">
        <v>6</v>
      </c>
      <c r="M12" s="80" t="s">
        <v>5</v>
      </c>
      <c r="N12" s="80" t="s">
        <v>4</v>
      </c>
      <c r="O12" s="80" t="s">
        <v>7</v>
      </c>
      <c r="P12" s="80" t="s">
        <v>8</v>
      </c>
      <c r="Q12" s="80" t="s">
        <v>9</v>
      </c>
      <c r="R12" s="80" t="s">
        <v>33</v>
      </c>
      <c r="S12" s="80"/>
      <c r="T12" s="9"/>
      <c r="U12" s="9"/>
      <c r="V12" s="9"/>
      <c r="W12" s="10"/>
      <c r="X12" s="10"/>
      <c r="Y12" s="10"/>
      <c r="Z12" s="10"/>
      <c r="AA12" s="10"/>
      <c r="AB12" s="10"/>
      <c r="AC12" s="10"/>
      <c r="AD12" s="10"/>
      <c r="AE12" s="10"/>
      <c r="AF12" s="10"/>
      <c r="AG12" s="10"/>
      <c r="AH12" s="10"/>
      <c r="AI12" s="10"/>
      <c r="AJ12" s="10"/>
      <c r="AK12" s="10"/>
      <c r="AL12" s="10"/>
      <c r="AM12" s="10"/>
    </row>
    <row r="13" spans="1:39" ht="26.25" customHeight="1" x14ac:dyDescent="0.2">
      <c r="A13" s="80"/>
      <c r="B13" s="80"/>
      <c r="C13" s="80"/>
      <c r="D13" s="80"/>
      <c r="E13" s="80"/>
      <c r="F13" s="124"/>
      <c r="G13" s="80"/>
      <c r="H13" s="80"/>
      <c r="I13" s="80"/>
      <c r="J13" s="80"/>
      <c r="K13" s="80"/>
      <c r="L13" s="80"/>
      <c r="M13" s="80"/>
      <c r="N13" s="80"/>
      <c r="O13" s="80"/>
      <c r="P13" s="80"/>
      <c r="Q13" s="80"/>
      <c r="R13" s="41" t="s">
        <v>18</v>
      </c>
      <c r="S13" s="41" t="s">
        <v>19</v>
      </c>
      <c r="T13" s="9"/>
      <c r="U13" s="9"/>
      <c r="V13" s="9"/>
      <c r="W13" s="10"/>
      <c r="X13" s="10"/>
      <c r="Y13" s="10"/>
      <c r="Z13" s="10"/>
      <c r="AA13" s="10"/>
      <c r="AB13" s="10"/>
      <c r="AC13" s="10"/>
      <c r="AD13" s="10"/>
      <c r="AE13" s="10"/>
      <c r="AF13" s="10"/>
      <c r="AG13" s="10"/>
      <c r="AH13" s="10"/>
      <c r="AI13" s="10"/>
      <c r="AJ13" s="10"/>
      <c r="AK13" s="10"/>
      <c r="AL13" s="10"/>
      <c r="AM13" s="10"/>
    </row>
    <row r="14" spans="1:39" ht="135" x14ac:dyDescent="0.2">
      <c r="A14" s="39">
        <v>1</v>
      </c>
      <c r="B14" s="24" t="s">
        <v>84</v>
      </c>
      <c r="C14" s="24" t="s">
        <v>98</v>
      </c>
      <c r="D14" s="24" t="s">
        <v>93</v>
      </c>
      <c r="E14" s="26" t="s">
        <v>78</v>
      </c>
      <c r="F14" s="21" t="s">
        <v>79</v>
      </c>
      <c r="G14" s="26" t="s">
        <v>80</v>
      </c>
      <c r="H14" s="21" t="s">
        <v>53</v>
      </c>
      <c r="I14" s="22">
        <v>1</v>
      </c>
      <c r="J14" s="23">
        <v>43101</v>
      </c>
      <c r="K14" s="23">
        <v>43190</v>
      </c>
      <c r="L14" s="42">
        <f t="shared" ref="L14:L25" si="0">(+K14-J14)/7</f>
        <v>12.714285714285714</v>
      </c>
      <c r="M14" s="39">
        <v>13</v>
      </c>
      <c r="N14" s="43">
        <f t="shared" ref="N14:N25" si="1">IF(M14/I14&gt;1,1,+M14/I14)</f>
        <v>1</v>
      </c>
      <c r="O14" s="44">
        <f t="shared" ref="O14:O15" si="2">+L14*N14</f>
        <v>12.714285714285714</v>
      </c>
      <c r="P14" s="44">
        <f t="shared" ref="P14" si="3">IF(K14&lt;=$R$11,O14,0)</f>
        <v>12.714285714285714</v>
      </c>
      <c r="Q14" s="44">
        <f t="shared" ref="Q14" si="4">IF($R$11&gt;=K14,L14,0)</f>
        <v>12.714285714285714</v>
      </c>
      <c r="R14" s="39" t="s">
        <v>18</v>
      </c>
      <c r="S14" s="39"/>
      <c r="T14" s="9"/>
      <c r="U14" s="9"/>
      <c r="V14" s="9"/>
      <c r="W14" s="10"/>
      <c r="X14" s="10"/>
      <c r="Y14" s="10"/>
      <c r="Z14" s="10"/>
      <c r="AA14" s="10"/>
      <c r="AB14" s="10"/>
      <c r="AC14" s="10"/>
      <c r="AD14" s="10"/>
      <c r="AE14" s="10"/>
      <c r="AF14" s="10"/>
      <c r="AG14" s="10"/>
      <c r="AH14" s="10"/>
      <c r="AI14" s="10"/>
      <c r="AJ14" s="10"/>
      <c r="AK14" s="10"/>
      <c r="AL14" s="10"/>
      <c r="AM14" s="10"/>
    </row>
    <row r="15" spans="1:39" ht="135" x14ac:dyDescent="0.2">
      <c r="A15" s="39">
        <v>2</v>
      </c>
      <c r="B15" s="24" t="s">
        <v>90</v>
      </c>
      <c r="C15" s="24" t="s">
        <v>98</v>
      </c>
      <c r="D15" s="24" t="s">
        <v>93</v>
      </c>
      <c r="E15" s="21" t="s">
        <v>52</v>
      </c>
      <c r="F15" s="21" t="s">
        <v>55</v>
      </c>
      <c r="G15" s="21" t="s">
        <v>56</v>
      </c>
      <c r="H15" s="21" t="s">
        <v>53</v>
      </c>
      <c r="I15" s="22">
        <v>1</v>
      </c>
      <c r="J15" s="23">
        <v>43101</v>
      </c>
      <c r="K15" s="23">
        <v>43465</v>
      </c>
      <c r="L15" s="42">
        <f t="shared" si="0"/>
        <v>52</v>
      </c>
      <c r="M15" s="39">
        <v>24</v>
      </c>
      <c r="N15" s="43">
        <f t="shared" si="1"/>
        <v>1</v>
      </c>
      <c r="O15" s="44">
        <f t="shared" si="2"/>
        <v>52</v>
      </c>
      <c r="P15" s="44">
        <f>IF(K15&lt;=$R$11,O15,0)</f>
        <v>0</v>
      </c>
      <c r="Q15" s="44">
        <f>IF($R$11&gt;=K15,L15,0)</f>
        <v>0</v>
      </c>
      <c r="R15" s="39"/>
      <c r="S15" s="39"/>
      <c r="T15" s="10"/>
      <c r="U15" s="10"/>
      <c r="V15" s="10"/>
      <c r="W15" s="10"/>
      <c r="X15" s="10"/>
      <c r="Y15" s="10"/>
      <c r="Z15" s="10"/>
      <c r="AA15" s="10"/>
      <c r="AB15" s="10"/>
      <c r="AC15" s="10"/>
      <c r="AD15" s="10"/>
      <c r="AE15" s="10"/>
      <c r="AF15" s="10"/>
      <c r="AG15" s="10"/>
      <c r="AH15" s="10"/>
      <c r="AI15" s="10"/>
      <c r="AJ15" s="10"/>
      <c r="AK15" s="10"/>
      <c r="AL15" s="10"/>
      <c r="AM15" s="10"/>
    </row>
    <row r="16" spans="1:39" ht="150" x14ac:dyDescent="0.2">
      <c r="A16" s="39">
        <v>3</v>
      </c>
      <c r="B16" s="24" t="s">
        <v>43</v>
      </c>
      <c r="C16" s="24" t="s">
        <v>98</v>
      </c>
      <c r="D16" s="24" t="s">
        <v>93</v>
      </c>
      <c r="E16" s="21" t="s">
        <v>54</v>
      </c>
      <c r="F16" s="21" t="s">
        <v>59</v>
      </c>
      <c r="G16" s="21" t="s">
        <v>60</v>
      </c>
      <c r="H16" s="21" t="s">
        <v>53</v>
      </c>
      <c r="I16" s="22">
        <v>1</v>
      </c>
      <c r="J16" s="23">
        <v>43101</v>
      </c>
      <c r="K16" s="23">
        <v>43465</v>
      </c>
      <c r="L16" s="42">
        <f t="shared" si="0"/>
        <v>52</v>
      </c>
      <c r="M16" s="39">
        <v>24</v>
      </c>
      <c r="N16" s="43">
        <f t="shared" si="1"/>
        <v>1</v>
      </c>
      <c r="O16" s="44">
        <f t="shared" ref="O16:O25" si="5">+L16*N16</f>
        <v>52</v>
      </c>
      <c r="P16" s="44">
        <f t="shared" ref="P16:P25" si="6">IF(K16&lt;=$R$11,O16,0)</f>
        <v>0</v>
      </c>
      <c r="Q16" s="44">
        <f t="shared" ref="Q16:Q25" si="7">IF($R$11&gt;=K16,L16,0)</f>
        <v>0</v>
      </c>
      <c r="R16" s="39"/>
      <c r="S16" s="39"/>
      <c r="T16" s="10"/>
      <c r="U16" s="10"/>
      <c r="V16" s="10"/>
      <c r="W16" s="10"/>
      <c r="X16" s="10"/>
      <c r="Y16" s="10"/>
      <c r="Z16" s="10"/>
      <c r="AA16" s="10"/>
      <c r="AB16" s="10"/>
      <c r="AC16" s="10"/>
      <c r="AD16" s="10"/>
      <c r="AE16" s="10"/>
      <c r="AF16" s="10"/>
      <c r="AG16" s="10"/>
      <c r="AH16" s="10"/>
      <c r="AI16" s="10"/>
      <c r="AJ16" s="10"/>
      <c r="AK16" s="10"/>
      <c r="AL16" s="10"/>
      <c r="AM16" s="10"/>
    </row>
    <row r="17" spans="1:39" ht="150" x14ac:dyDescent="0.2">
      <c r="A17" s="39">
        <v>4</v>
      </c>
      <c r="B17" s="24" t="s">
        <v>44</v>
      </c>
      <c r="C17" s="24" t="s">
        <v>98</v>
      </c>
      <c r="D17" s="24" t="s">
        <v>93</v>
      </c>
      <c r="E17" s="21" t="s">
        <v>57</v>
      </c>
      <c r="F17" s="21" t="s">
        <v>61</v>
      </c>
      <c r="G17" s="21" t="s">
        <v>62</v>
      </c>
      <c r="H17" s="21" t="s">
        <v>53</v>
      </c>
      <c r="I17" s="22">
        <v>1</v>
      </c>
      <c r="J17" s="23">
        <v>43101</v>
      </c>
      <c r="K17" s="23">
        <v>43465</v>
      </c>
      <c r="L17" s="42">
        <f t="shared" si="0"/>
        <v>52</v>
      </c>
      <c r="M17" s="39">
        <v>24</v>
      </c>
      <c r="N17" s="43">
        <f t="shared" si="1"/>
        <v>1</v>
      </c>
      <c r="O17" s="44">
        <f t="shared" si="5"/>
        <v>52</v>
      </c>
      <c r="P17" s="44">
        <f t="shared" si="6"/>
        <v>0</v>
      </c>
      <c r="Q17" s="44">
        <f t="shared" si="7"/>
        <v>0</v>
      </c>
      <c r="R17" s="39"/>
      <c r="S17" s="39"/>
      <c r="T17" s="10"/>
      <c r="U17" s="10"/>
      <c r="V17" s="10"/>
      <c r="W17" s="10"/>
      <c r="X17" s="10"/>
      <c r="Y17" s="10"/>
      <c r="Z17" s="10"/>
      <c r="AA17" s="10"/>
      <c r="AB17" s="10"/>
      <c r="AC17" s="10"/>
      <c r="AD17" s="10"/>
      <c r="AE17" s="10"/>
      <c r="AF17" s="10"/>
      <c r="AG17" s="10"/>
      <c r="AH17" s="10"/>
      <c r="AI17" s="10"/>
      <c r="AJ17" s="10"/>
      <c r="AK17" s="10"/>
      <c r="AL17" s="10"/>
      <c r="AM17" s="10"/>
    </row>
    <row r="18" spans="1:39" ht="150" x14ac:dyDescent="0.2">
      <c r="A18" s="39">
        <v>5</v>
      </c>
      <c r="B18" s="24" t="s">
        <v>91</v>
      </c>
      <c r="C18" s="24" t="s">
        <v>98</v>
      </c>
      <c r="D18" s="24" t="s">
        <v>93</v>
      </c>
      <c r="E18" s="21" t="s">
        <v>58</v>
      </c>
      <c r="F18" s="21" t="s">
        <v>63</v>
      </c>
      <c r="G18" s="21" t="s">
        <v>64</v>
      </c>
      <c r="H18" s="21" t="s">
        <v>53</v>
      </c>
      <c r="I18" s="22">
        <v>1</v>
      </c>
      <c r="J18" s="23">
        <v>43101</v>
      </c>
      <c r="K18" s="23">
        <v>43465</v>
      </c>
      <c r="L18" s="42">
        <f t="shared" si="0"/>
        <v>52</v>
      </c>
      <c r="M18" s="39">
        <v>24</v>
      </c>
      <c r="N18" s="43">
        <f t="shared" si="1"/>
        <v>1</v>
      </c>
      <c r="O18" s="44">
        <f t="shared" si="5"/>
        <v>52</v>
      </c>
      <c r="P18" s="44">
        <f t="shared" si="6"/>
        <v>0</v>
      </c>
      <c r="Q18" s="44">
        <f t="shared" si="7"/>
        <v>0</v>
      </c>
      <c r="R18" s="39"/>
      <c r="S18" s="39"/>
      <c r="T18" s="10"/>
      <c r="U18" s="10"/>
      <c r="V18" s="10"/>
      <c r="W18" s="10"/>
      <c r="X18" s="10"/>
      <c r="Y18" s="10"/>
      <c r="Z18" s="10"/>
      <c r="AA18" s="10"/>
      <c r="AB18" s="10"/>
      <c r="AC18" s="10"/>
      <c r="AD18" s="10"/>
      <c r="AE18" s="10"/>
      <c r="AF18" s="10"/>
      <c r="AG18" s="10"/>
      <c r="AH18" s="10"/>
      <c r="AI18" s="10"/>
      <c r="AJ18" s="10"/>
      <c r="AK18" s="10"/>
      <c r="AL18" s="10"/>
      <c r="AM18" s="10"/>
    </row>
    <row r="19" spans="1:39" ht="150" x14ac:dyDescent="0.2">
      <c r="A19" s="39">
        <v>6</v>
      </c>
      <c r="B19" s="24" t="s">
        <v>101</v>
      </c>
      <c r="C19" s="24" t="s">
        <v>98</v>
      </c>
      <c r="D19" s="24" t="s">
        <v>93</v>
      </c>
      <c r="E19" s="21" t="s">
        <v>65</v>
      </c>
      <c r="F19" s="21" t="s">
        <v>66</v>
      </c>
      <c r="G19" s="21" t="s">
        <v>67</v>
      </c>
      <c r="H19" s="21" t="s">
        <v>53</v>
      </c>
      <c r="I19" s="22">
        <v>1</v>
      </c>
      <c r="J19" s="23">
        <v>43101</v>
      </c>
      <c r="K19" s="23">
        <v>43465</v>
      </c>
      <c r="L19" s="42">
        <f t="shared" si="0"/>
        <v>52</v>
      </c>
      <c r="M19" s="39">
        <v>24</v>
      </c>
      <c r="N19" s="43">
        <f t="shared" si="1"/>
        <v>1</v>
      </c>
      <c r="O19" s="44">
        <f t="shared" si="5"/>
        <v>52</v>
      </c>
      <c r="P19" s="44">
        <f t="shared" si="6"/>
        <v>0</v>
      </c>
      <c r="Q19" s="44">
        <f t="shared" si="7"/>
        <v>0</v>
      </c>
      <c r="R19" s="51"/>
      <c r="S19" s="51"/>
      <c r="T19" s="10"/>
      <c r="U19" s="10"/>
      <c r="V19" s="10"/>
      <c r="W19" s="10"/>
      <c r="X19" s="10"/>
      <c r="Y19" s="10"/>
      <c r="Z19" s="10"/>
      <c r="AA19" s="10"/>
      <c r="AB19" s="10"/>
      <c r="AC19" s="10"/>
      <c r="AD19" s="10"/>
      <c r="AE19" s="10"/>
      <c r="AF19" s="10"/>
      <c r="AG19" s="10"/>
      <c r="AH19" s="10"/>
      <c r="AI19" s="10"/>
      <c r="AJ19" s="10"/>
      <c r="AK19" s="10"/>
      <c r="AL19" s="10"/>
      <c r="AM19" s="10"/>
    </row>
    <row r="20" spans="1:39" ht="150" x14ac:dyDescent="0.2">
      <c r="A20" s="39">
        <v>7</v>
      </c>
      <c r="B20" s="24" t="s">
        <v>102</v>
      </c>
      <c r="C20" s="24" t="s">
        <v>98</v>
      </c>
      <c r="D20" s="24" t="s">
        <v>93</v>
      </c>
      <c r="E20" s="21" t="s">
        <v>68</v>
      </c>
      <c r="F20" s="21" t="s">
        <v>69</v>
      </c>
      <c r="G20" s="21" t="s">
        <v>70</v>
      </c>
      <c r="H20" s="21" t="s">
        <v>53</v>
      </c>
      <c r="I20" s="22">
        <v>1</v>
      </c>
      <c r="J20" s="23">
        <v>43101</v>
      </c>
      <c r="K20" s="23">
        <v>43465</v>
      </c>
      <c r="L20" s="42">
        <f t="shared" si="0"/>
        <v>52</v>
      </c>
      <c r="M20" s="39">
        <v>24</v>
      </c>
      <c r="N20" s="43">
        <f t="shared" si="1"/>
        <v>1</v>
      </c>
      <c r="O20" s="44">
        <f t="shared" si="5"/>
        <v>52</v>
      </c>
      <c r="P20" s="44">
        <f t="shared" si="6"/>
        <v>0</v>
      </c>
      <c r="Q20" s="44">
        <f t="shared" si="7"/>
        <v>0</v>
      </c>
      <c r="R20" s="51"/>
      <c r="S20" s="51"/>
      <c r="T20" s="10"/>
      <c r="U20" s="10"/>
      <c r="V20" s="10"/>
      <c r="W20" s="10"/>
      <c r="X20" s="10"/>
      <c r="Y20" s="10"/>
      <c r="Z20" s="10"/>
      <c r="AA20" s="10"/>
      <c r="AB20" s="10"/>
      <c r="AC20" s="10"/>
      <c r="AD20" s="10"/>
      <c r="AE20" s="10"/>
      <c r="AF20" s="10"/>
      <c r="AG20" s="10"/>
      <c r="AH20" s="10"/>
      <c r="AI20" s="10"/>
      <c r="AJ20" s="10"/>
      <c r="AK20" s="10"/>
      <c r="AL20" s="10"/>
      <c r="AM20" s="10"/>
    </row>
    <row r="21" spans="1:39" ht="409.5" x14ac:dyDescent="0.2">
      <c r="A21" s="39">
        <v>8</v>
      </c>
      <c r="B21" s="24" t="s">
        <v>103</v>
      </c>
      <c r="C21" s="24" t="s">
        <v>98</v>
      </c>
      <c r="D21" s="24" t="s">
        <v>93</v>
      </c>
      <c r="E21" s="25" t="s">
        <v>71</v>
      </c>
      <c r="F21" s="25" t="s">
        <v>72</v>
      </c>
      <c r="G21" s="25" t="s">
        <v>73</v>
      </c>
      <c r="H21" s="21" t="s">
        <v>53</v>
      </c>
      <c r="I21" s="22">
        <v>1</v>
      </c>
      <c r="J21" s="23">
        <v>43101</v>
      </c>
      <c r="K21" s="23">
        <v>43465</v>
      </c>
      <c r="L21" s="42">
        <f t="shared" si="0"/>
        <v>52</v>
      </c>
      <c r="M21" s="39">
        <v>24</v>
      </c>
      <c r="N21" s="43">
        <f t="shared" si="1"/>
        <v>1</v>
      </c>
      <c r="O21" s="44">
        <f t="shared" si="5"/>
        <v>52</v>
      </c>
      <c r="P21" s="44">
        <f t="shared" si="6"/>
        <v>0</v>
      </c>
      <c r="Q21" s="44">
        <f t="shared" si="7"/>
        <v>0</v>
      </c>
      <c r="R21" s="51"/>
      <c r="S21" s="51"/>
      <c r="T21" s="10"/>
      <c r="U21" s="10"/>
      <c r="V21" s="10"/>
      <c r="W21" s="10"/>
      <c r="X21" s="10"/>
      <c r="Y21" s="10"/>
      <c r="Z21" s="10"/>
      <c r="AA21" s="10"/>
      <c r="AB21" s="10"/>
      <c r="AC21" s="10"/>
      <c r="AD21" s="10"/>
      <c r="AE21" s="10"/>
      <c r="AF21" s="10"/>
      <c r="AG21" s="10"/>
      <c r="AH21" s="10"/>
      <c r="AI21" s="10"/>
      <c r="AJ21" s="10"/>
      <c r="AK21" s="10"/>
      <c r="AL21" s="10"/>
      <c r="AM21" s="10"/>
    </row>
    <row r="22" spans="1:39" ht="285" x14ac:dyDescent="0.2">
      <c r="A22" s="39">
        <v>9</v>
      </c>
      <c r="B22" s="24" t="s">
        <v>104</v>
      </c>
      <c r="C22" s="24" t="s">
        <v>98</v>
      </c>
      <c r="D22" s="24"/>
      <c r="E22" s="25" t="s">
        <v>74</v>
      </c>
      <c r="F22" s="25" t="s">
        <v>75</v>
      </c>
      <c r="G22" s="25" t="s">
        <v>76</v>
      </c>
      <c r="H22" s="21" t="s">
        <v>53</v>
      </c>
      <c r="I22" s="22">
        <v>1</v>
      </c>
      <c r="J22" s="23">
        <v>43101</v>
      </c>
      <c r="K22" s="23">
        <v>43465</v>
      </c>
      <c r="L22" s="42">
        <f t="shared" si="0"/>
        <v>52</v>
      </c>
      <c r="M22" s="39">
        <v>24</v>
      </c>
      <c r="N22" s="43">
        <f t="shared" si="1"/>
        <v>1</v>
      </c>
      <c r="O22" s="44">
        <f t="shared" si="5"/>
        <v>52</v>
      </c>
      <c r="P22" s="44">
        <f t="shared" si="6"/>
        <v>0</v>
      </c>
      <c r="Q22" s="44">
        <f t="shared" si="7"/>
        <v>0</v>
      </c>
      <c r="R22" s="51"/>
      <c r="S22" s="51"/>
      <c r="T22" s="10"/>
      <c r="U22" s="10"/>
      <c r="V22" s="10"/>
      <c r="W22" s="10"/>
      <c r="X22" s="10"/>
      <c r="Y22" s="10"/>
      <c r="Z22" s="10"/>
      <c r="AA22" s="10"/>
      <c r="AB22" s="10"/>
      <c r="AC22" s="10"/>
      <c r="AD22" s="10"/>
      <c r="AE22" s="10"/>
      <c r="AF22" s="10"/>
      <c r="AG22" s="10"/>
      <c r="AH22" s="10"/>
      <c r="AI22" s="10"/>
      <c r="AJ22" s="10"/>
      <c r="AK22" s="10"/>
      <c r="AL22" s="10"/>
      <c r="AM22" s="10"/>
    </row>
    <row r="23" spans="1:39" ht="90" x14ac:dyDescent="0.2">
      <c r="A23" s="39">
        <v>10</v>
      </c>
      <c r="B23" s="24" t="s">
        <v>94</v>
      </c>
      <c r="C23" s="24" t="s">
        <v>99</v>
      </c>
      <c r="D23" s="24" t="s">
        <v>97</v>
      </c>
      <c r="E23" s="35" t="s">
        <v>49</v>
      </c>
      <c r="F23" s="35" t="s">
        <v>50</v>
      </c>
      <c r="G23" s="35" t="s">
        <v>51</v>
      </c>
      <c r="H23" s="21" t="s">
        <v>53</v>
      </c>
      <c r="I23" s="22">
        <v>1</v>
      </c>
      <c r="J23" s="23">
        <v>43101</v>
      </c>
      <c r="K23" s="23">
        <v>43465</v>
      </c>
      <c r="L23" s="42">
        <f t="shared" si="0"/>
        <v>52</v>
      </c>
      <c r="M23" s="39">
        <v>24</v>
      </c>
      <c r="N23" s="43">
        <f t="shared" si="1"/>
        <v>1</v>
      </c>
      <c r="O23" s="44">
        <f t="shared" si="5"/>
        <v>52</v>
      </c>
      <c r="P23" s="44">
        <f t="shared" si="6"/>
        <v>0</v>
      </c>
      <c r="Q23" s="44">
        <f t="shared" si="7"/>
        <v>0</v>
      </c>
      <c r="R23" s="51"/>
      <c r="S23" s="51"/>
      <c r="T23" s="10"/>
      <c r="U23" s="10"/>
      <c r="V23" s="10"/>
      <c r="W23" s="10"/>
      <c r="X23" s="10"/>
      <c r="Y23" s="10"/>
      <c r="Z23" s="10"/>
      <c r="AA23" s="10"/>
      <c r="AB23" s="10"/>
      <c r="AC23" s="10"/>
      <c r="AD23" s="10"/>
      <c r="AE23" s="10"/>
      <c r="AF23" s="10"/>
      <c r="AG23" s="10"/>
      <c r="AH23" s="10"/>
      <c r="AI23" s="10"/>
      <c r="AJ23" s="10"/>
      <c r="AK23" s="10"/>
      <c r="AL23" s="10"/>
      <c r="AM23" s="10"/>
    </row>
    <row r="24" spans="1:39" ht="120" x14ac:dyDescent="0.2">
      <c r="A24" s="39">
        <v>11</v>
      </c>
      <c r="B24" s="24" t="s">
        <v>95</v>
      </c>
      <c r="C24" s="24" t="s">
        <v>99</v>
      </c>
      <c r="D24" s="24" t="s">
        <v>97</v>
      </c>
      <c r="E24" s="35" t="s">
        <v>49</v>
      </c>
      <c r="F24" s="35" t="s">
        <v>50</v>
      </c>
      <c r="G24" s="35" t="s">
        <v>51</v>
      </c>
      <c r="H24" s="21" t="s">
        <v>53</v>
      </c>
      <c r="I24" s="22">
        <v>1</v>
      </c>
      <c r="J24" s="23">
        <v>43101</v>
      </c>
      <c r="K24" s="23">
        <v>43465</v>
      </c>
      <c r="L24" s="42">
        <f t="shared" si="0"/>
        <v>52</v>
      </c>
      <c r="M24" s="39">
        <v>24</v>
      </c>
      <c r="N24" s="43">
        <f t="shared" si="1"/>
        <v>1</v>
      </c>
      <c r="O24" s="44">
        <f t="shared" si="5"/>
        <v>52</v>
      </c>
      <c r="P24" s="44">
        <f t="shared" si="6"/>
        <v>0</v>
      </c>
      <c r="Q24" s="44">
        <f t="shared" si="7"/>
        <v>0</v>
      </c>
      <c r="R24" s="51"/>
      <c r="S24" s="51"/>
      <c r="T24" s="10"/>
      <c r="U24" s="10"/>
      <c r="V24" s="10"/>
      <c r="W24" s="10"/>
      <c r="X24" s="10"/>
      <c r="Y24" s="10"/>
      <c r="Z24" s="10"/>
      <c r="AA24" s="10"/>
      <c r="AB24" s="10"/>
      <c r="AC24" s="10"/>
      <c r="AD24" s="10"/>
      <c r="AE24" s="10"/>
      <c r="AF24" s="10"/>
      <c r="AG24" s="10"/>
      <c r="AH24" s="10"/>
      <c r="AI24" s="10"/>
      <c r="AJ24" s="10"/>
      <c r="AK24" s="10"/>
      <c r="AL24" s="10"/>
      <c r="AM24" s="10"/>
    </row>
    <row r="25" spans="1:39" ht="90" x14ac:dyDescent="0.2">
      <c r="A25" s="39">
        <v>12</v>
      </c>
      <c r="B25" s="24" t="s">
        <v>96</v>
      </c>
      <c r="C25" s="24" t="s">
        <v>99</v>
      </c>
      <c r="D25" s="24" t="s">
        <v>97</v>
      </c>
      <c r="E25" s="36" t="s">
        <v>49</v>
      </c>
      <c r="F25" s="36" t="s">
        <v>50</v>
      </c>
      <c r="G25" s="36" t="s">
        <v>51</v>
      </c>
      <c r="H25" s="21" t="s">
        <v>53</v>
      </c>
      <c r="I25" s="22">
        <v>1</v>
      </c>
      <c r="J25" s="23">
        <v>43101</v>
      </c>
      <c r="K25" s="23">
        <v>43190</v>
      </c>
      <c r="L25" s="42">
        <f t="shared" si="0"/>
        <v>12.714285714285714</v>
      </c>
      <c r="M25" s="39">
        <v>13</v>
      </c>
      <c r="N25" s="43">
        <f t="shared" si="1"/>
        <v>1</v>
      </c>
      <c r="O25" s="44">
        <f t="shared" si="5"/>
        <v>12.714285714285714</v>
      </c>
      <c r="P25" s="44">
        <f t="shared" si="6"/>
        <v>12.714285714285714</v>
      </c>
      <c r="Q25" s="44">
        <f t="shared" si="7"/>
        <v>12.714285714285714</v>
      </c>
      <c r="R25" s="46" t="s">
        <v>18</v>
      </c>
      <c r="S25" s="51"/>
      <c r="T25" s="10"/>
      <c r="U25" s="10"/>
      <c r="V25" s="10"/>
      <c r="W25" s="10"/>
      <c r="X25" s="10"/>
      <c r="Y25" s="10"/>
      <c r="Z25" s="10"/>
      <c r="AA25" s="10"/>
      <c r="AB25" s="10"/>
      <c r="AC25" s="10"/>
      <c r="AD25" s="10"/>
      <c r="AE25" s="10"/>
      <c r="AF25" s="10"/>
      <c r="AG25" s="10"/>
      <c r="AH25" s="10"/>
      <c r="AI25" s="10"/>
      <c r="AJ25" s="10"/>
      <c r="AK25" s="10"/>
      <c r="AL25" s="10"/>
      <c r="AM25" s="10"/>
    </row>
    <row r="26" spans="1:39" ht="16.5" thickBot="1" x14ac:dyDescent="0.25">
      <c r="A26" s="84" t="s">
        <v>17</v>
      </c>
      <c r="B26" s="85"/>
      <c r="C26" s="85"/>
      <c r="D26" s="85"/>
      <c r="E26" s="85"/>
      <c r="F26" s="85"/>
      <c r="G26" s="85"/>
      <c r="H26" s="85"/>
      <c r="I26" s="85"/>
      <c r="J26" s="85"/>
      <c r="K26" s="85"/>
      <c r="L26" s="85"/>
      <c r="M26" s="85"/>
      <c r="N26" s="85"/>
      <c r="O26" s="11">
        <f>SUM(O14:O25)</f>
        <v>545.42857142857144</v>
      </c>
      <c r="P26" s="11"/>
      <c r="Q26" s="47">
        <f>SUM(Q14:Q25)</f>
        <v>25.428571428571427</v>
      </c>
      <c r="R26" s="12"/>
      <c r="S26" s="13"/>
      <c r="T26" s="10"/>
      <c r="U26" s="10"/>
      <c r="V26" s="10"/>
      <c r="W26" s="10"/>
      <c r="X26" s="10"/>
      <c r="Y26" s="10"/>
      <c r="Z26" s="10"/>
      <c r="AA26" s="10"/>
      <c r="AB26" s="10"/>
      <c r="AC26" s="10"/>
      <c r="AD26" s="10"/>
      <c r="AE26" s="10"/>
      <c r="AF26" s="10"/>
      <c r="AG26" s="10"/>
      <c r="AH26" s="10"/>
      <c r="AI26" s="10"/>
      <c r="AJ26" s="10"/>
      <c r="AK26" s="10"/>
      <c r="AL26" s="10"/>
      <c r="AM26" s="10"/>
    </row>
    <row r="27" spans="1:39" ht="12.75" customHeight="1" x14ac:dyDescent="0.2">
      <c r="A27" s="92" t="s">
        <v>41</v>
      </c>
      <c r="B27" s="93"/>
      <c r="C27" s="93"/>
      <c r="D27" s="93"/>
      <c r="E27" s="93"/>
      <c r="F27" s="93"/>
      <c r="G27" s="93"/>
      <c r="H27" s="93"/>
      <c r="I27" s="93"/>
      <c r="J27" s="93"/>
      <c r="K27" s="93"/>
      <c r="L27" s="93"/>
      <c r="M27" s="93"/>
      <c r="N27" s="93"/>
      <c r="O27" s="93"/>
      <c r="P27" s="93"/>
      <c r="Q27" s="93"/>
      <c r="R27" s="93"/>
      <c r="S27" s="94"/>
      <c r="T27" s="10"/>
      <c r="U27" s="10"/>
      <c r="V27" s="10"/>
      <c r="W27" s="10"/>
      <c r="X27" s="10"/>
      <c r="Y27" s="10"/>
      <c r="Z27" s="10"/>
      <c r="AA27" s="10"/>
      <c r="AB27" s="10"/>
      <c r="AC27" s="10"/>
      <c r="AD27" s="10"/>
      <c r="AE27" s="10"/>
      <c r="AF27" s="10"/>
      <c r="AG27" s="10"/>
      <c r="AH27" s="10"/>
      <c r="AI27" s="10"/>
      <c r="AJ27" s="10"/>
      <c r="AK27" s="10"/>
      <c r="AL27" s="10"/>
      <c r="AM27" s="10"/>
    </row>
    <row r="28" spans="1:39" ht="15.75" thickBot="1" x14ac:dyDescent="0.25">
      <c r="A28" s="95"/>
      <c r="B28" s="96"/>
      <c r="C28" s="96"/>
      <c r="D28" s="96"/>
      <c r="E28" s="96"/>
      <c r="F28" s="96"/>
      <c r="G28" s="96"/>
      <c r="H28" s="96"/>
      <c r="I28" s="96"/>
      <c r="J28" s="96"/>
      <c r="K28" s="96"/>
      <c r="L28" s="96"/>
      <c r="M28" s="96"/>
      <c r="N28" s="96"/>
      <c r="O28" s="96"/>
      <c r="P28" s="96"/>
      <c r="Q28" s="96"/>
      <c r="R28" s="96"/>
      <c r="S28" s="97"/>
      <c r="T28" s="10"/>
      <c r="U28" s="10"/>
      <c r="V28" s="10"/>
      <c r="W28" s="10"/>
      <c r="X28" s="10"/>
      <c r="Y28" s="10"/>
      <c r="Z28" s="10"/>
      <c r="AA28" s="10"/>
      <c r="AB28" s="10"/>
      <c r="AC28" s="10"/>
      <c r="AD28" s="10"/>
      <c r="AE28" s="10"/>
      <c r="AF28" s="10"/>
      <c r="AG28" s="10"/>
      <c r="AH28" s="10"/>
      <c r="AI28" s="10"/>
      <c r="AJ28" s="10"/>
      <c r="AK28" s="10"/>
      <c r="AL28" s="10"/>
      <c r="AM28" s="10"/>
    </row>
    <row r="29" spans="1:39" ht="15" x14ac:dyDescent="0.2">
      <c r="A29" s="8"/>
      <c r="B29" s="8"/>
      <c r="C29" s="8"/>
      <c r="D29" s="8"/>
      <c r="E29" s="8"/>
      <c r="F29" s="8"/>
      <c r="G29" s="8"/>
      <c r="H29" s="8"/>
      <c r="I29" s="8"/>
      <c r="J29" s="8"/>
      <c r="K29" s="8"/>
      <c r="L29" s="8"/>
      <c r="M29" s="8"/>
      <c r="N29" s="8"/>
      <c r="O29" s="8"/>
      <c r="P29" s="8"/>
      <c r="Q29" s="8"/>
      <c r="R29" s="8"/>
      <c r="S29" s="8"/>
      <c r="T29" s="10"/>
      <c r="U29" s="10"/>
      <c r="V29" s="10"/>
      <c r="W29" s="10"/>
      <c r="X29" s="10"/>
      <c r="Y29" s="10"/>
      <c r="Z29" s="10"/>
      <c r="AA29" s="10"/>
      <c r="AB29" s="10"/>
      <c r="AC29" s="10"/>
      <c r="AD29" s="10"/>
      <c r="AE29" s="10"/>
      <c r="AF29" s="10"/>
      <c r="AG29" s="10"/>
      <c r="AH29" s="10"/>
      <c r="AI29" s="10"/>
      <c r="AJ29" s="10"/>
      <c r="AK29" s="10"/>
      <c r="AL29" s="10"/>
      <c r="AM29" s="10"/>
    </row>
    <row r="30" spans="1:39" ht="15.75" thickBot="1" x14ac:dyDescent="0.25">
      <c r="A30" s="8"/>
      <c r="B30" s="8"/>
      <c r="C30" s="8"/>
      <c r="D30" s="8"/>
      <c r="E30" s="8"/>
      <c r="F30" s="8"/>
      <c r="G30" s="8"/>
      <c r="H30" s="8"/>
      <c r="I30" s="8"/>
      <c r="J30" s="8"/>
      <c r="K30" s="8"/>
      <c r="L30" s="8"/>
      <c r="M30" s="8"/>
      <c r="N30" s="8"/>
      <c r="O30" s="8"/>
      <c r="P30" s="8"/>
      <c r="Q30" s="8"/>
      <c r="R30" s="8"/>
      <c r="S30" s="8"/>
      <c r="T30" s="10"/>
      <c r="U30" s="10"/>
      <c r="V30" s="10"/>
      <c r="W30" s="10"/>
      <c r="X30" s="10"/>
      <c r="Y30" s="10"/>
      <c r="Z30" s="10"/>
      <c r="AA30" s="10"/>
      <c r="AB30" s="10"/>
      <c r="AC30" s="10"/>
      <c r="AD30" s="10"/>
      <c r="AE30" s="10"/>
      <c r="AF30" s="10"/>
      <c r="AG30" s="10"/>
      <c r="AH30" s="10"/>
      <c r="AI30" s="10"/>
      <c r="AJ30" s="10"/>
      <c r="AK30" s="10"/>
      <c r="AL30" s="10"/>
      <c r="AM30" s="10"/>
    </row>
    <row r="31" spans="1:39" ht="16.5" thickBot="1" x14ac:dyDescent="0.3">
      <c r="A31" s="86" t="s">
        <v>13</v>
      </c>
      <c r="B31" s="87"/>
      <c r="C31" s="87"/>
      <c r="D31" s="88"/>
      <c r="E31" s="8"/>
      <c r="F31" s="98" t="s">
        <v>22</v>
      </c>
      <c r="G31" s="99"/>
      <c r="H31" s="99"/>
      <c r="I31" s="99"/>
      <c r="J31" s="99"/>
      <c r="K31" s="99"/>
      <c r="L31" s="99"/>
      <c r="M31" s="99"/>
      <c r="N31" s="99"/>
      <c r="O31" s="99"/>
      <c r="P31" s="99"/>
      <c r="Q31" s="99"/>
      <c r="R31" s="99"/>
      <c r="S31" s="100"/>
      <c r="T31" s="10"/>
      <c r="U31" s="10"/>
      <c r="V31" s="10"/>
      <c r="W31" s="10"/>
      <c r="X31" s="10"/>
      <c r="Y31" s="10"/>
      <c r="Z31" s="10"/>
      <c r="AA31" s="10"/>
      <c r="AB31" s="10"/>
      <c r="AC31" s="10"/>
      <c r="AD31" s="10"/>
      <c r="AE31" s="10"/>
      <c r="AF31" s="10"/>
      <c r="AG31" s="10"/>
      <c r="AH31" s="10"/>
      <c r="AI31" s="10"/>
      <c r="AJ31" s="10"/>
      <c r="AK31" s="10"/>
      <c r="AL31" s="10"/>
      <c r="AM31" s="10"/>
    </row>
    <row r="32" spans="1:39" ht="16.5" thickBot="1" x14ac:dyDescent="0.3">
      <c r="A32" s="104"/>
      <c r="B32" s="104"/>
      <c r="C32" s="104"/>
      <c r="D32" s="104"/>
      <c r="E32" s="8"/>
      <c r="F32" s="101" t="s">
        <v>23</v>
      </c>
      <c r="G32" s="102"/>
      <c r="H32" s="102"/>
      <c r="I32" s="102"/>
      <c r="J32" s="102"/>
      <c r="K32" s="102"/>
      <c r="L32" s="102"/>
      <c r="M32" s="102"/>
      <c r="N32" s="102"/>
      <c r="O32" s="102"/>
      <c r="P32" s="102"/>
      <c r="Q32" s="102"/>
      <c r="R32" s="102"/>
      <c r="S32" s="103"/>
      <c r="T32" s="10"/>
      <c r="U32" s="10"/>
      <c r="V32" s="10"/>
      <c r="W32" s="10"/>
      <c r="X32" s="10"/>
      <c r="Y32" s="10"/>
      <c r="Z32" s="10"/>
      <c r="AA32" s="10"/>
      <c r="AB32" s="10"/>
      <c r="AC32" s="10"/>
      <c r="AD32" s="10"/>
      <c r="AE32" s="10"/>
      <c r="AF32" s="10"/>
      <c r="AG32" s="10"/>
      <c r="AH32" s="10"/>
      <c r="AI32" s="10"/>
      <c r="AJ32" s="10"/>
      <c r="AK32" s="10"/>
      <c r="AL32" s="10"/>
      <c r="AM32" s="10"/>
    </row>
    <row r="33" spans="1:39" ht="27" customHeight="1" thickBot="1" x14ac:dyDescent="0.3">
      <c r="A33" s="4"/>
      <c r="B33" s="89" t="s">
        <v>11</v>
      </c>
      <c r="C33" s="90"/>
      <c r="D33" s="91"/>
      <c r="E33" s="8"/>
      <c r="F33" s="117" t="s">
        <v>24</v>
      </c>
      <c r="G33" s="118"/>
      <c r="H33" s="118"/>
      <c r="I33" s="118"/>
      <c r="J33" s="118"/>
      <c r="K33" s="118"/>
      <c r="L33" s="118"/>
      <c r="M33" s="118"/>
      <c r="N33" s="118"/>
      <c r="O33" s="118"/>
      <c r="P33" s="119"/>
      <c r="Q33" s="113" t="s">
        <v>28</v>
      </c>
      <c r="R33" s="114"/>
      <c r="S33" s="14">
        <f>+Q26</f>
        <v>25.428571428571427</v>
      </c>
      <c r="T33" s="10"/>
      <c r="U33" s="10"/>
      <c r="V33" s="10"/>
      <c r="W33" s="10"/>
      <c r="X33" s="10"/>
      <c r="Y33" s="10"/>
      <c r="Z33" s="10"/>
      <c r="AA33" s="10"/>
      <c r="AB33" s="10"/>
      <c r="AC33" s="10"/>
      <c r="AD33" s="10"/>
      <c r="AE33" s="10"/>
      <c r="AF33" s="10"/>
      <c r="AG33" s="10"/>
      <c r="AH33" s="10"/>
      <c r="AI33" s="10"/>
      <c r="AJ33" s="10"/>
      <c r="AK33" s="10"/>
      <c r="AL33" s="10"/>
      <c r="AM33" s="10"/>
    </row>
    <row r="34" spans="1:39" ht="28.5" customHeight="1" thickBot="1" x14ac:dyDescent="0.3">
      <c r="A34" s="5"/>
      <c r="B34" s="89" t="s">
        <v>40</v>
      </c>
      <c r="C34" s="90"/>
      <c r="D34" s="91"/>
      <c r="E34" s="8"/>
      <c r="F34" s="120" t="s">
        <v>25</v>
      </c>
      <c r="G34" s="121"/>
      <c r="H34" s="121"/>
      <c r="I34" s="121"/>
      <c r="J34" s="121"/>
      <c r="K34" s="121"/>
      <c r="L34" s="121"/>
      <c r="M34" s="121"/>
      <c r="N34" s="121"/>
      <c r="O34" s="121"/>
      <c r="P34" s="122"/>
      <c r="Q34" s="115" t="s">
        <v>29</v>
      </c>
      <c r="R34" s="116"/>
      <c r="S34" s="15">
        <f>SUM(L14:L25)</f>
        <v>545.42857142857144</v>
      </c>
      <c r="T34" s="10"/>
      <c r="U34" s="10"/>
      <c r="V34" s="10"/>
      <c r="W34" s="10"/>
      <c r="X34" s="10"/>
      <c r="Y34" s="10"/>
      <c r="Z34" s="10"/>
      <c r="AA34" s="10"/>
      <c r="AB34" s="10"/>
      <c r="AC34" s="10"/>
      <c r="AD34" s="10"/>
      <c r="AE34" s="10"/>
      <c r="AF34" s="10"/>
      <c r="AG34" s="10"/>
      <c r="AH34" s="10"/>
      <c r="AI34" s="10"/>
      <c r="AJ34" s="10"/>
      <c r="AK34" s="10"/>
      <c r="AL34" s="10"/>
      <c r="AM34" s="10"/>
    </row>
    <row r="35" spans="1:39" ht="31.5" customHeight="1" thickBot="1" x14ac:dyDescent="0.3">
      <c r="A35" s="6"/>
      <c r="B35" s="89" t="s">
        <v>12</v>
      </c>
      <c r="C35" s="90"/>
      <c r="D35" s="91"/>
      <c r="E35" s="8"/>
      <c r="F35" s="110" t="s">
        <v>26</v>
      </c>
      <c r="G35" s="111"/>
      <c r="H35" s="111"/>
      <c r="I35" s="111"/>
      <c r="J35" s="111"/>
      <c r="K35" s="111"/>
      <c r="L35" s="111"/>
      <c r="M35" s="111"/>
      <c r="N35" s="111"/>
      <c r="O35" s="111"/>
      <c r="P35" s="112"/>
      <c r="Q35" s="113" t="s">
        <v>105</v>
      </c>
      <c r="R35" s="123"/>
      <c r="S35" s="16">
        <f>IF(P26=0,0,+P26/S33)</f>
        <v>0</v>
      </c>
      <c r="T35" s="10"/>
      <c r="U35" s="10"/>
      <c r="V35" s="10"/>
      <c r="W35" s="10"/>
      <c r="X35" s="10"/>
      <c r="Y35" s="10"/>
      <c r="Z35" s="10"/>
      <c r="AA35" s="10"/>
      <c r="AB35" s="10"/>
      <c r="AC35" s="10"/>
      <c r="AD35" s="10"/>
      <c r="AE35" s="10"/>
      <c r="AF35" s="10"/>
      <c r="AG35" s="10"/>
      <c r="AH35" s="10"/>
      <c r="AI35" s="10"/>
      <c r="AJ35" s="10"/>
      <c r="AK35" s="10"/>
      <c r="AL35" s="10"/>
      <c r="AM35" s="10"/>
    </row>
    <row r="36" spans="1:39" ht="24.75" customHeight="1" thickBot="1" x14ac:dyDescent="0.3">
      <c r="A36" s="7"/>
      <c r="B36" s="89" t="s">
        <v>21</v>
      </c>
      <c r="C36" s="90"/>
      <c r="D36" s="91"/>
      <c r="E36" s="8"/>
      <c r="F36" s="107" t="s">
        <v>27</v>
      </c>
      <c r="G36" s="108"/>
      <c r="H36" s="108"/>
      <c r="I36" s="108"/>
      <c r="J36" s="108"/>
      <c r="K36" s="108"/>
      <c r="L36" s="108"/>
      <c r="M36" s="108"/>
      <c r="N36" s="108"/>
      <c r="O36" s="108"/>
      <c r="P36" s="109"/>
      <c r="Q36" s="105" t="s">
        <v>106</v>
      </c>
      <c r="R36" s="106"/>
      <c r="S36" s="17">
        <f>IF(O26=0,0,+O26/S34)</f>
        <v>1</v>
      </c>
      <c r="T36" s="10"/>
      <c r="U36" s="10"/>
      <c r="V36" s="10"/>
      <c r="W36" s="10"/>
      <c r="X36" s="10"/>
      <c r="Y36" s="10"/>
      <c r="Z36" s="10"/>
      <c r="AA36" s="10"/>
      <c r="AB36" s="10"/>
      <c r="AC36" s="10"/>
      <c r="AD36" s="10"/>
      <c r="AE36" s="10"/>
      <c r="AF36" s="10"/>
      <c r="AG36" s="10"/>
      <c r="AH36" s="10"/>
      <c r="AI36" s="10"/>
      <c r="AJ36" s="10"/>
      <c r="AK36" s="10"/>
      <c r="AL36" s="10"/>
      <c r="AM36" s="10"/>
    </row>
    <row r="37" spans="1:39" ht="15" x14ac:dyDescent="0.2">
      <c r="A37" s="8"/>
      <c r="B37" s="8"/>
      <c r="C37" s="8"/>
      <c r="D37" s="8"/>
      <c r="E37" s="8"/>
      <c r="F37" s="8"/>
      <c r="G37" s="8"/>
      <c r="H37" s="8"/>
      <c r="I37" s="8"/>
      <c r="J37" s="8"/>
      <c r="K37" s="8"/>
      <c r="L37" s="8"/>
      <c r="M37" s="8"/>
      <c r="N37" s="8"/>
      <c r="O37" s="8"/>
      <c r="P37" s="8"/>
      <c r="Q37" s="8"/>
      <c r="R37" s="8"/>
      <c r="S37" s="8"/>
      <c r="T37" s="10"/>
      <c r="U37" s="10"/>
      <c r="V37" s="10"/>
      <c r="W37" s="10"/>
      <c r="X37" s="10"/>
      <c r="Y37" s="10"/>
      <c r="Z37" s="10"/>
      <c r="AA37" s="10"/>
      <c r="AB37" s="10"/>
      <c r="AC37" s="10"/>
      <c r="AD37" s="10"/>
      <c r="AE37" s="10"/>
      <c r="AF37" s="10"/>
      <c r="AG37" s="10"/>
      <c r="AH37" s="10"/>
      <c r="AI37" s="10"/>
      <c r="AJ37" s="10"/>
      <c r="AK37" s="10"/>
      <c r="AL37" s="10"/>
      <c r="AM37" s="10"/>
    </row>
    <row r="38" spans="1:39" ht="15"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row>
    <row r="39" spans="1:39" ht="15"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row>
    <row r="40" spans="1:39" ht="15.75" x14ac:dyDescent="0.25">
      <c r="A40" s="10"/>
      <c r="B40" s="10"/>
      <c r="C40" s="10"/>
      <c r="D40" s="10"/>
      <c r="E40" s="10"/>
      <c r="F40" s="10"/>
      <c r="G40" s="10"/>
      <c r="H40" s="10"/>
      <c r="I40" s="10"/>
      <c r="J40" s="10"/>
      <c r="K40" s="10"/>
      <c r="L40" s="10"/>
      <c r="M40" s="10"/>
      <c r="N40" s="10"/>
      <c r="O40" s="10"/>
      <c r="P40" s="10"/>
      <c r="Q40" s="18"/>
      <c r="R40" s="10"/>
      <c r="S40" s="10"/>
      <c r="T40" s="10"/>
      <c r="U40" s="10"/>
      <c r="V40" s="10"/>
      <c r="W40" s="10"/>
      <c r="X40" s="10"/>
      <c r="Y40" s="10"/>
      <c r="Z40" s="10"/>
      <c r="AA40" s="10"/>
      <c r="AB40" s="10"/>
      <c r="AC40" s="10"/>
      <c r="AD40" s="10"/>
      <c r="AE40" s="10"/>
      <c r="AF40" s="10"/>
      <c r="AG40" s="10"/>
      <c r="AH40" s="10"/>
      <c r="AI40" s="10"/>
      <c r="AJ40" s="10"/>
      <c r="AK40" s="10"/>
      <c r="AL40" s="10"/>
      <c r="AM40" s="10"/>
    </row>
    <row r="41" spans="1:39" ht="15"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row>
    <row r="42" spans="1:39" ht="15"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row>
    <row r="43" spans="1:39" ht="15"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row>
    <row r="44" spans="1:39" ht="15"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row>
    <row r="45" spans="1:39" ht="15"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row>
    <row r="46" spans="1:39" ht="15"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row>
    <row r="47" spans="1:39" ht="15"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row>
    <row r="48" spans="1:39" ht="15"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row>
    <row r="49" spans="1:39" ht="15"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row>
    <row r="50" spans="1:39" ht="15"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row>
    <row r="51" spans="1:39" ht="15"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row>
    <row r="52" spans="1:39" ht="15"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row>
    <row r="53" spans="1:39" ht="15"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row>
    <row r="54" spans="1:39" ht="15"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row>
    <row r="55" spans="1:39" ht="15"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row r="56" spans="1:39" ht="15"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row>
    <row r="57" spans="1:39" ht="15"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row>
    <row r="58" spans="1:39" ht="15"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row>
    <row r="59" spans="1:39" ht="15"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row>
    <row r="60" spans="1:39" ht="15"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row>
    <row r="61" spans="1:39" ht="15"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39" ht="15"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row>
    <row r="63" spans="1:39" ht="15"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row>
    <row r="64" spans="1:39" ht="15"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row>
    <row r="65" spans="1:39" ht="15"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row>
    <row r="66" spans="1:39" ht="15"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row>
    <row r="67" spans="1:39" ht="15"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row>
    <row r="68" spans="1:39" ht="15"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row>
    <row r="69" spans="1:39" ht="15"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row>
    <row r="70" spans="1:39" ht="15"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row>
    <row r="71" spans="1:39" ht="15"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row>
    <row r="72" spans="1:39" ht="15"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row>
    <row r="73" spans="1:39" ht="15"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row>
    <row r="74" spans="1:39" ht="15"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row>
    <row r="75" spans="1:39" ht="15"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row>
    <row r="76" spans="1:39" ht="15"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row>
    <row r="77" spans="1:39" ht="15"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row>
    <row r="78" spans="1:39" ht="15"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row>
    <row r="79" spans="1:39" ht="15"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row>
    <row r="80" spans="1:39" ht="15"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sheetData>
  <mergeCells count="49">
    <mergeCell ref="I12:I13"/>
    <mergeCell ref="J12:J13"/>
    <mergeCell ref="F12:F13"/>
    <mergeCell ref="G12:G13"/>
    <mergeCell ref="F35:P35"/>
    <mergeCell ref="Q33:R33"/>
    <mergeCell ref="Q34:R34"/>
    <mergeCell ref="F33:P33"/>
    <mergeCell ref="F34:P34"/>
    <mergeCell ref="Q35:R35"/>
    <mergeCell ref="E12:E13"/>
    <mergeCell ref="A26:N26"/>
    <mergeCell ref="A31:D31"/>
    <mergeCell ref="B36:D36"/>
    <mergeCell ref="A27:S28"/>
    <mergeCell ref="F31:S31"/>
    <mergeCell ref="B35:D35"/>
    <mergeCell ref="B34:D34"/>
    <mergeCell ref="B33:D33"/>
    <mergeCell ref="F32:S32"/>
    <mergeCell ref="A32:D32"/>
    <mergeCell ref="Q36:R36"/>
    <mergeCell ref="N12:N13"/>
    <mergeCell ref="O12:O13"/>
    <mergeCell ref="F36:P36"/>
    <mergeCell ref="P12:P13"/>
    <mergeCell ref="A8:L8"/>
    <mergeCell ref="A9:L9"/>
    <mergeCell ref="R10:S10"/>
    <mergeCell ref="A12:A13"/>
    <mergeCell ref="H12:H13"/>
    <mergeCell ref="Q12:Q13"/>
    <mergeCell ref="R12:S12"/>
    <mergeCell ref="R11:S11"/>
    <mergeCell ref="A11:Q11"/>
    <mergeCell ref="M12:M13"/>
    <mergeCell ref="A10:Q10"/>
    <mergeCell ref="L12:L13"/>
    <mergeCell ref="K12:K13"/>
    <mergeCell ref="B12:B13"/>
    <mergeCell ref="C12:C13"/>
    <mergeCell ref="D12:D13"/>
    <mergeCell ref="A6:L6"/>
    <mergeCell ref="A7:L7"/>
    <mergeCell ref="A1:S1"/>
    <mergeCell ref="A2:S2"/>
    <mergeCell ref="A3:S3"/>
    <mergeCell ref="A4:S4"/>
    <mergeCell ref="A5:L5"/>
  </mergeCells>
  <phoneticPr fontId="0" type="noConversion"/>
  <dataValidations count="3">
    <dataValidation type="decimal" operator="greaterThan" allowBlank="1" showInputMessage="1" showErrorMessage="1" sqref="M12">
      <formula1>0</formula1>
    </dataValidation>
    <dataValidation type="whole" operator="greaterThanOrEqual" allowBlank="1" showInputMessage="1" showErrorMessage="1" sqref="I14:I25">
      <formula1>1</formula1>
    </dataValidation>
    <dataValidation type="whole" operator="greaterThanOrEqual" allowBlank="1" showInputMessage="1" showErrorMessage="1" sqref="M14:M25">
      <formula1>0</formula1>
    </dataValidation>
  </dataValidations>
  <printOptions horizontalCentered="1" verticalCentered="1"/>
  <pageMargins left="1" right="1" top="0.98425196850393704" bottom="0.31496062992126" header="0" footer="0"/>
  <pageSetup paperSize="5" scale="38" orientation="landscape" r:id="rId1"/>
  <headerFooter alignWithMargins="0"/>
  <rowBreaks count="1" manualBreakCount="1">
    <brk id="19"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Mejoramiento (F1)</vt:lpstr>
      <vt:lpstr>Avance Plan de Mejoramiento 1</vt:lpstr>
    </vt:vector>
  </TitlesOfParts>
  <Company>OFICINA DE PLANEACION-CGR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ITP-14</cp:lastModifiedBy>
  <cp:lastPrinted>2018-10-12T22:26:41Z</cp:lastPrinted>
  <dcterms:created xsi:type="dcterms:W3CDTF">2003-11-14T08:59:56Z</dcterms:created>
  <dcterms:modified xsi:type="dcterms:W3CDTF">2018-11-02T17:05:19Z</dcterms:modified>
</cp:coreProperties>
</file>